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apko\Documents\06_Kolín\Výsledky\"/>
    </mc:Choice>
  </mc:AlternateContent>
  <xr:revisionPtr revIDLastSave="0" documentId="8_{0195FCA1-8C2E-45B1-B4DF-69369755C1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ummary" sheetId="146" r:id="rId1"/>
    <sheet name="Hammer" sheetId="199" r:id="rId2"/>
    <sheet name="Shot Put" sheetId="200" r:id="rId3"/>
    <sheet name="Discus" sheetId="207" r:id="rId4"/>
    <sheet name="Javelin" sheetId="206" r:id="rId5"/>
    <sheet name="Weight" sheetId="205" r:id="rId6"/>
    <sheet name="Implements" sheetId="3" state="veryHidden" r:id="rId7"/>
    <sheet name="Graph" sheetId="6" state="veryHidden" r:id="rId8"/>
    <sheet name="MAF" sheetId="7" state="veryHidden" r:id="rId9"/>
    <sheet name="M5YrFactors" sheetId="12" state="veryHidden" r:id="rId10"/>
    <sheet name="M1YrFactors" sheetId="13" state="veryHidden" r:id="rId11"/>
    <sheet name="MConstants" sheetId="14" state="veryHidden" r:id="rId12"/>
    <sheet name="F5YrFactors" sheetId="16" state="veryHidden" r:id="rId13"/>
    <sheet name="F1YrFactors" sheetId="17" state="veryHidden" r:id="rId14"/>
    <sheet name="FConstants" sheetId="18" state="veryHidden" r:id="rId15"/>
    <sheet name="List1" sheetId="208" r:id="rId16"/>
  </sheets>
  <definedNames>
    <definedName name="_xlnm._FilterDatabase" localSheetId="0" hidden="1">Summary!$A$4:$E$4</definedName>
    <definedName name="_xlnm.Print_Titles" localSheetId="3">Discus!$1:$3</definedName>
    <definedName name="_xlnm.Print_Titles" localSheetId="1">Hammer!$1:$3</definedName>
    <definedName name="_xlnm.Print_Titles" localSheetId="4">Javelin!$1:$3</definedName>
    <definedName name="_xlnm.Print_Titles" localSheetId="2">'Shot Put'!$1:$3</definedName>
    <definedName name="_xlnm.Print_Titles" localSheetId="0">Summary!$1:$4</definedName>
    <definedName name="_xlnm.Print_Titles" localSheetId="5">Weight!$1:$3</definedName>
    <definedName name="_xlnm.Print_Area" localSheetId="8">MAF!$A$1:$AG$54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99" l="1"/>
  <c r="G4" i="205"/>
  <c r="G5" i="205"/>
  <c r="G6" i="205"/>
  <c r="G7" i="205"/>
  <c r="G8" i="205"/>
  <c r="G9" i="205"/>
  <c r="G10" i="205"/>
  <c r="G5" i="206"/>
  <c r="G6" i="206"/>
  <c r="G7" i="206"/>
  <c r="G8" i="206"/>
  <c r="G9" i="206"/>
  <c r="G5" i="207"/>
  <c r="G6" i="207"/>
  <c r="G7" i="207"/>
  <c r="G8" i="207"/>
  <c r="G9" i="207"/>
  <c r="G10" i="207"/>
  <c r="G5" i="200"/>
  <c r="G6" i="200"/>
  <c r="G7" i="200"/>
  <c r="G8" i="200"/>
  <c r="G9" i="200"/>
  <c r="G10" i="200"/>
  <c r="G11" i="200"/>
  <c r="G12" i="200"/>
  <c r="G6" i="199"/>
  <c r="G7" i="199"/>
  <c r="G8" i="199"/>
  <c r="G9" i="199"/>
  <c r="G4" i="206"/>
  <c r="G4" i="207"/>
  <c r="G4" i="200"/>
  <c r="G4" i="199"/>
  <c r="G10" i="206"/>
  <c r="G11" i="207"/>
  <c r="G11" i="206"/>
  <c r="G12" i="207"/>
  <c r="G12" i="206"/>
  <c r="G13" i="200"/>
  <c r="G13" i="207"/>
  <c r="G13" i="206"/>
  <c r="G14" i="200"/>
  <c r="G14" i="207"/>
  <c r="G14" i="206"/>
  <c r="G15" i="200"/>
  <c r="G15" i="207"/>
  <c r="G15" i="206"/>
  <c r="G16" i="200"/>
  <c r="G16" i="207"/>
  <c r="G16" i="206"/>
  <c r="G17" i="200"/>
  <c r="G17" i="207"/>
  <c r="G17" i="206"/>
  <c r="G18" i="200"/>
  <c r="G18" i="207"/>
  <c r="G18" i="206"/>
  <c r="G19" i="200"/>
  <c r="G19" i="207"/>
  <c r="G19" i="206"/>
  <c r="G20" i="200"/>
  <c r="G20" i="207"/>
  <c r="G20" i="206"/>
  <c r="G21" i="200"/>
  <c r="G21" i="207"/>
  <c r="G21" i="206"/>
  <c r="G22" i="200"/>
  <c r="G22" i="207"/>
  <c r="G22" i="206"/>
  <c r="G23" i="200"/>
  <c r="G23" i="207"/>
  <c r="G23" i="206"/>
  <c r="G24" i="200"/>
  <c r="G24" i="207"/>
  <c r="G24" i="206"/>
  <c r="G25" i="200"/>
  <c r="G25" i="207"/>
  <c r="G25" i="206"/>
  <c r="G26" i="200"/>
  <c r="G26" i="207"/>
  <c r="G26" i="206"/>
  <c r="G27" i="200"/>
  <c r="G27" i="207"/>
  <c r="G27" i="206"/>
  <c r="G28" i="200"/>
  <c r="G28" i="207"/>
  <c r="G28" i="206"/>
  <c r="G29" i="200"/>
  <c r="G29" i="207"/>
  <c r="G29" i="206"/>
  <c r="G30" i="200"/>
  <c r="G30" i="207"/>
  <c r="G30" i="206"/>
  <c r="G31" i="200"/>
  <c r="G31" i="207"/>
  <c r="G31" i="206"/>
  <c r="G32" i="200"/>
  <c r="G32" i="207"/>
  <c r="G32" i="206"/>
  <c r="G33" i="200"/>
  <c r="G33" i="207"/>
  <c r="G33" i="206"/>
  <c r="G34" i="200"/>
  <c r="G34" i="207"/>
  <c r="G34" i="206"/>
  <c r="G35" i="200"/>
  <c r="G35" i="207"/>
  <c r="G35" i="206"/>
  <c r="G36" i="200"/>
  <c r="G36" i="207"/>
  <c r="G36" i="206"/>
  <c r="G37" i="200"/>
  <c r="G37" i="207"/>
  <c r="G37" i="206"/>
  <c r="G38" i="200"/>
  <c r="G38" i="207"/>
  <c r="G38" i="206"/>
  <c r="G39" i="200"/>
  <c r="G39" i="207"/>
  <c r="G39" i="206"/>
  <c r="G40" i="200"/>
  <c r="G40" i="207"/>
  <c r="G40" i="206"/>
  <c r="G41" i="200"/>
  <c r="G41" i="207"/>
  <c r="G41" i="206"/>
  <c r="G42" i="200"/>
  <c r="G42" i="207"/>
  <c r="G42" i="206"/>
  <c r="G43" i="200"/>
  <c r="G43" i="207"/>
  <c r="G43" i="206"/>
  <c r="G44" i="200"/>
  <c r="G44" i="207"/>
  <c r="G44" i="206"/>
  <c r="G45" i="200"/>
  <c r="G45" i="207"/>
  <c r="G45" i="206"/>
  <c r="G46" i="200"/>
  <c r="G46" i="207"/>
  <c r="G46" i="206"/>
  <c r="G47" i="200"/>
  <c r="G47" i="207"/>
  <c r="G47" i="206"/>
  <c r="G48" i="200"/>
  <c r="G48" i="207"/>
  <c r="G48" i="206"/>
  <c r="G49" i="200"/>
  <c r="G49" i="207"/>
  <c r="G49" i="206"/>
  <c r="G50" i="200"/>
  <c r="G50" i="207"/>
  <c r="G50" i="206"/>
  <c r="G51" i="200"/>
  <c r="G51" i="207"/>
  <c r="G51" i="206"/>
  <c r="G52" i="200"/>
  <c r="G52" i="207"/>
  <c r="G52" i="206"/>
  <c r="G53" i="200"/>
  <c r="G53" i="207"/>
  <c r="G53" i="206"/>
  <c r="G54" i="200"/>
  <c r="G54" i="207"/>
  <c r="G54" i="206"/>
  <c r="G55" i="200"/>
  <c r="G55" i="207"/>
  <c r="G55" i="206"/>
  <c r="G56" i="200"/>
  <c r="G56" i="207"/>
  <c r="G56" i="206"/>
  <c r="G57" i="200"/>
  <c r="G57" i="207"/>
  <c r="G57" i="206"/>
  <c r="G58" i="200"/>
  <c r="G58" i="207"/>
  <c r="G58" i="206"/>
  <c r="G59" i="200"/>
  <c r="G59" i="207"/>
  <c r="G59" i="206"/>
  <c r="G60" i="200"/>
  <c r="G60" i="207"/>
  <c r="G60" i="206"/>
  <c r="G61" i="200"/>
  <c r="G61" i="207"/>
  <c r="G61" i="206"/>
  <c r="G62" i="200"/>
  <c r="G62" i="207"/>
  <c r="G62" i="206"/>
  <c r="G63" i="200"/>
  <c r="G63" i="207"/>
  <c r="G63" i="206"/>
  <c r="G64" i="200"/>
  <c r="G64" i="207"/>
  <c r="G64" i="206"/>
  <c r="G65" i="200"/>
  <c r="G65" i="207"/>
  <c r="G65" i="206"/>
  <c r="G66" i="200"/>
  <c r="G66" i="207"/>
  <c r="G66" i="206"/>
  <c r="G67" i="200"/>
  <c r="G67" i="207"/>
  <c r="G67" i="206"/>
  <c r="G68" i="200"/>
  <c r="G68" i="207"/>
  <c r="G68" i="206"/>
  <c r="G69" i="200"/>
  <c r="G69" i="207"/>
  <c r="G69" i="206"/>
  <c r="G70" i="200"/>
  <c r="G70" i="207"/>
  <c r="G70" i="206"/>
  <c r="G71" i="200"/>
  <c r="G71" i="207"/>
  <c r="G71" i="206"/>
  <c r="G72" i="200"/>
  <c r="G72" i="207"/>
  <c r="G72" i="206"/>
  <c r="G73" i="200"/>
  <c r="G73" i="207"/>
  <c r="G73" i="206"/>
  <c r="G74" i="200"/>
  <c r="G74" i="207"/>
  <c r="G74" i="206"/>
  <c r="G75" i="200"/>
  <c r="G75" i="207"/>
  <c r="G75" i="206"/>
  <c r="G76" i="200"/>
  <c r="G76" i="207"/>
  <c r="G76" i="206"/>
  <c r="G77" i="200"/>
  <c r="G77" i="207"/>
  <c r="G77" i="206"/>
  <c r="G78" i="200"/>
  <c r="G78" i="207"/>
  <c r="G78" i="206"/>
  <c r="G79" i="200"/>
  <c r="G79" i="207"/>
  <c r="G79" i="206"/>
  <c r="G80" i="200"/>
  <c r="G80" i="207"/>
  <c r="G80" i="206"/>
  <c r="G81" i="200"/>
  <c r="G81" i="207"/>
  <c r="G81" i="206"/>
  <c r="G82" i="200"/>
  <c r="G82" i="207"/>
  <c r="G82" i="206"/>
  <c r="G83" i="200"/>
  <c r="G83" i="207"/>
  <c r="G83" i="206"/>
  <c r="G84" i="200"/>
  <c r="G84" i="207"/>
  <c r="G84" i="206"/>
  <c r="G85" i="200"/>
  <c r="G85" i="207"/>
  <c r="G85" i="206"/>
  <c r="G86" i="200"/>
  <c r="G86" i="207"/>
  <c r="G86" i="206"/>
  <c r="G87" i="200"/>
  <c r="G87" i="207"/>
  <c r="G87" i="206"/>
  <c r="G88" i="200"/>
  <c r="G88" i="207"/>
  <c r="G88" i="206"/>
  <c r="G89" i="200"/>
  <c r="G89" i="207"/>
  <c r="G89" i="206"/>
  <c r="G90" i="200"/>
  <c r="G90" i="207"/>
  <c r="G90" i="206"/>
  <c r="G91" i="200"/>
  <c r="G91" i="207"/>
  <c r="G91" i="206"/>
  <c r="G92" i="200"/>
  <c r="G92" i="207"/>
  <c r="G92" i="206"/>
  <c r="G93" i="200"/>
  <c r="G93" i="207"/>
  <c r="G93" i="206"/>
  <c r="G10" i="199"/>
  <c r="G11" i="199"/>
  <c r="G11" i="205"/>
  <c r="G12" i="199"/>
  <c r="G12" i="205"/>
  <c r="G13" i="199"/>
  <c r="G13" i="205"/>
  <c r="G14" i="199"/>
  <c r="G14" i="205"/>
  <c r="G15" i="199"/>
  <c r="G15" i="205"/>
  <c r="G16" i="199"/>
  <c r="G16" i="205"/>
  <c r="G17" i="199"/>
  <c r="G17" i="205"/>
  <c r="G18" i="199"/>
  <c r="G18" i="205"/>
  <c r="G19" i="199"/>
  <c r="G19" i="205"/>
  <c r="G20" i="199"/>
  <c r="G20" i="205"/>
  <c r="G21" i="199"/>
  <c r="G21" i="205"/>
  <c r="G22" i="199"/>
  <c r="G22" i="205"/>
  <c r="G23" i="199"/>
  <c r="G23" i="205"/>
  <c r="G24" i="199"/>
  <c r="G24" i="205"/>
  <c r="G25" i="199"/>
  <c r="G25" i="205"/>
  <c r="G26" i="199"/>
  <c r="G26" i="205"/>
  <c r="G27" i="199"/>
  <c r="G27" i="205"/>
  <c r="G28" i="199"/>
  <c r="G28" i="205"/>
  <c r="G29" i="199"/>
  <c r="G29" i="205"/>
  <c r="G30" i="199"/>
  <c r="G30" i="205"/>
  <c r="G31" i="199"/>
  <c r="G31" i="205"/>
  <c r="G32" i="199"/>
  <c r="G32" i="205"/>
  <c r="G33" i="199"/>
  <c r="G33" i="205"/>
  <c r="G34" i="199"/>
  <c r="G34" i="205"/>
  <c r="G35" i="199"/>
  <c r="G35" i="205"/>
  <c r="G36" i="199"/>
  <c r="G36" i="205"/>
  <c r="G37" i="199"/>
  <c r="G37" i="205"/>
  <c r="G38" i="199"/>
  <c r="G38" i="205"/>
  <c r="G39" i="199"/>
  <c r="G39" i="205"/>
  <c r="G40" i="199"/>
  <c r="G40" i="205"/>
  <c r="G41" i="199"/>
  <c r="G41" i="205"/>
  <c r="G42" i="199"/>
  <c r="G42" i="205"/>
  <c r="G43" i="199"/>
  <c r="G43" i="205"/>
  <c r="G44" i="199"/>
  <c r="G44" i="205"/>
  <c r="G45" i="199"/>
  <c r="G45" i="205"/>
  <c r="G46" i="199"/>
  <c r="G46" i="205"/>
  <c r="G47" i="199"/>
  <c r="G47" i="205"/>
  <c r="G48" i="199"/>
  <c r="G48" i="205"/>
  <c r="G49" i="199"/>
  <c r="G49" i="205"/>
  <c r="G50" i="199"/>
  <c r="G50" i="205"/>
  <c r="G51" i="199"/>
  <c r="G51" i="205"/>
  <c r="G52" i="199"/>
  <c r="G52" i="205"/>
  <c r="G53" i="199"/>
  <c r="G53" i="205"/>
  <c r="G54" i="199"/>
  <c r="G54" i="205"/>
  <c r="G55" i="199"/>
  <c r="G55" i="205"/>
  <c r="G56" i="199"/>
  <c r="G56" i="205"/>
  <c r="G57" i="199"/>
  <c r="G57" i="205"/>
  <c r="G58" i="199"/>
  <c r="G58" i="205"/>
  <c r="G59" i="199"/>
  <c r="G59" i="205"/>
  <c r="G60" i="199"/>
  <c r="G60" i="205"/>
  <c r="G61" i="199"/>
  <c r="G61" i="205"/>
  <c r="G62" i="199"/>
  <c r="G62" i="205"/>
  <c r="G63" i="199"/>
  <c r="G63" i="205"/>
  <c r="G64" i="199"/>
  <c r="G64" i="205"/>
  <c r="G65" i="199"/>
  <c r="G65" i="205"/>
  <c r="G66" i="199"/>
  <c r="G66" i="205"/>
  <c r="G67" i="199"/>
  <c r="G67" i="205"/>
  <c r="G68" i="199"/>
  <c r="G68" i="205"/>
  <c r="G69" i="199"/>
  <c r="G69" i="205"/>
  <c r="G70" i="199"/>
  <c r="G70" i="205"/>
  <c r="G71" i="199"/>
  <c r="G71" i="205"/>
  <c r="G72" i="199"/>
  <c r="G72" i="205"/>
  <c r="G73" i="199"/>
  <c r="G73" i="205"/>
  <c r="G74" i="199"/>
  <c r="G74" i="205"/>
  <c r="G75" i="199"/>
  <c r="G75" i="205"/>
  <c r="G76" i="199"/>
  <c r="G76" i="205"/>
  <c r="G77" i="199"/>
  <c r="G77" i="205"/>
  <c r="G78" i="199"/>
  <c r="G78" i="205"/>
  <c r="G79" i="199"/>
  <c r="G79" i="205"/>
  <c r="G80" i="199"/>
  <c r="G80" i="205"/>
  <c r="G81" i="199"/>
  <c r="G81" i="205"/>
  <c r="G82" i="199"/>
  <c r="G82" i="205"/>
  <c r="G83" i="199"/>
  <c r="G83" i="205"/>
  <c r="G84" i="199"/>
  <c r="G84" i="205"/>
  <c r="G85" i="199"/>
  <c r="G85" i="205"/>
  <c r="G86" i="199"/>
  <c r="G86" i="205"/>
  <c r="G87" i="199"/>
  <c r="G87" i="205"/>
  <c r="G88" i="199"/>
  <c r="G88" i="205"/>
  <c r="G89" i="199"/>
  <c r="G89" i="205"/>
  <c r="G90" i="199"/>
  <c r="G90" i="205"/>
  <c r="G91" i="199"/>
  <c r="G91" i="205"/>
  <c r="G92" i="199"/>
  <c r="G92" i="205"/>
  <c r="G93" i="199"/>
  <c r="G93" i="205"/>
  <c r="K93" i="207"/>
  <c r="B93" i="207"/>
  <c r="C93" i="207" s="1"/>
  <c r="A93" i="207"/>
  <c r="K92" i="207"/>
  <c r="B92" i="207"/>
  <c r="C92" i="207" s="1"/>
  <c r="A92" i="207"/>
  <c r="K91" i="207"/>
  <c r="B91" i="207"/>
  <c r="C91" i="207" s="1"/>
  <c r="A91" i="207"/>
  <c r="K90" i="207"/>
  <c r="B90" i="207"/>
  <c r="C90" i="207" s="1"/>
  <c r="A90" i="207"/>
  <c r="K89" i="207"/>
  <c r="B89" i="207"/>
  <c r="C89" i="207" s="1"/>
  <c r="A89" i="207"/>
  <c r="K88" i="207"/>
  <c r="B88" i="207"/>
  <c r="C88" i="207" s="1"/>
  <c r="A88" i="207"/>
  <c r="K87" i="207"/>
  <c r="B87" i="207"/>
  <c r="C87" i="207" s="1"/>
  <c r="A87" i="207"/>
  <c r="K86" i="207"/>
  <c r="B86" i="207"/>
  <c r="C86" i="207" s="1"/>
  <c r="A86" i="207"/>
  <c r="K85" i="207"/>
  <c r="B85" i="207"/>
  <c r="C85" i="207" s="1"/>
  <c r="A85" i="207"/>
  <c r="K84" i="207"/>
  <c r="B84" i="207"/>
  <c r="C84" i="207" s="1"/>
  <c r="A84" i="207"/>
  <c r="K83" i="207"/>
  <c r="B83" i="207"/>
  <c r="C83" i="207" s="1"/>
  <c r="A83" i="207"/>
  <c r="K82" i="207"/>
  <c r="B82" i="207"/>
  <c r="C82" i="207" s="1"/>
  <c r="A82" i="207"/>
  <c r="K81" i="207"/>
  <c r="B81" i="207"/>
  <c r="C81" i="207" s="1"/>
  <c r="A81" i="207"/>
  <c r="K80" i="207"/>
  <c r="B80" i="207"/>
  <c r="C80" i="207" s="1"/>
  <c r="A80" i="207"/>
  <c r="K79" i="207"/>
  <c r="B79" i="207"/>
  <c r="C79" i="207" s="1"/>
  <c r="A79" i="207"/>
  <c r="K78" i="207"/>
  <c r="B78" i="207"/>
  <c r="C78" i="207" s="1"/>
  <c r="A78" i="207"/>
  <c r="K77" i="207"/>
  <c r="B77" i="207"/>
  <c r="C77" i="207" s="1"/>
  <c r="A77" i="207"/>
  <c r="K76" i="207"/>
  <c r="B76" i="207"/>
  <c r="C76" i="207" s="1"/>
  <c r="A76" i="207"/>
  <c r="K75" i="207"/>
  <c r="B75" i="207"/>
  <c r="C75" i="207" s="1"/>
  <c r="A75" i="207"/>
  <c r="K74" i="207"/>
  <c r="B74" i="207"/>
  <c r="C74" i="207" s="1"/>
  <c r="A74" i="207"/>
  <c r="K73" i="207"/>
  <c r="B73" i="207"/>
  <c r="C73" i="207" s="1"/>
  <c r="A73" i="207"/>
  <c r="K72" i="207"/>
  <c r="B72" i="207"/>
  <c r="C72" i="207" s="1"/>
  <c r="A72" i="207"/>
  <c r="K71" i="207"/>
  <c r="B71" i="207"/>
  <c r="C71" i="207" s="1"/>
  <c r="A71" i="207"/>
  <c r="K70" i="207"/>
  <c r="B70" i="207"/>
  <c r="C70" i="207" s="1"/>
  <c r="A70" i="207"/>
  <c r="K69" i="207"/>
  <c r="B69" i="207"/>
  <c r="C69" i="207" s="1"/>
  <c r="A69" i="207"/>
  <c r="K68" i="207"/>
  <c r="B68" i="207"/>
  <c r="C68" i="207" s="1"/>
  <c r="A68" i="207"/>
  <c r="K67" i="207"/>
  <c r="B67" i="207"/>
  <c r="C67" i="207" s="1"/>
  <c r="A67" i="207"/>
  <c r="K66" i="207"/>
  <c r="B66" i="207"/>
  <c r="C66" i="207" s="1"/>
  <c r="A66" i="207"/>
  <c r="K65" i="207"/>
  <c r="B65" i="207"/>
  <c r="C65" i="207" s="1"/>
  <c r="A65" i="207"/>
  <c r="K64" i="207"/>
  <c r="B64" i="207"/>
  <c r="C64" i="207" s="1"/>
  <c r="A64" i="207"/>
  <c r="K63" i="207"/>
  <c r="B63" i="207"/>
  <c r="C63" i="207" s="1"/>
  <c r="A63" i="207"/>
  <c r="K62" i="207"/>
  <c r="B62" i="207"/>
  <c r="C62" i="207" s="1"/>
  <c r="A62" i="207"/>
  <c r="K61" i="207"/>
  <c r="B61" i="207"/>
  <c r="C61" i="207" s="1"/>
  <c r="A61" i="207"/>
  <c r="K60" i="207"/>
  <c r="B60" i="207"/>
  <c r="C60" i="207" s="1"/>
  <c r="A60" i="207"/>
  <c r="K59" i="207"/>
  <c r="B59" i="207"/>
  <c r="C59" i="207" s="1"/>
  <c r="A59" i="207"/>
  <c r="K58" i="207"/>
  <c r="B58" i="207"/>
  <c r="C58" i="207" s="1"/>
  <c r="A58" i="207"/>
  <c r="K57" i="207"/>
  <c r="B57" i="207"/>
  <c r="C57" i="207" s="1"/>
  <c r="A57" i="207"/>
  <c r="K56" i="207"/>
  <c r="B56" i="207"/>
  <c r="C56" i="207" s="1"/>
  <c r="A56" i="207"/>
  <c r="K55" i="207"/>
  <c r="B55" i="207"/>
  <c r="C55" i="207" s="1"/>
  <c r="A55" i="207"/>
  <c r="K54" i="207"/>
  <c r="B54" i="207"/>
  <c r="C54" i="207" s="1"/>
  <c r="A54" i="207"/>
  <c r="K53" i="207"/>
  <c r="B53" i="207"/>
  <c r="C53" i="207" s="1"/>
  <c r="A53" i="207"/>
  <c r="K52" i="207"/>
  <c r="B52" i="207"/>
  <c r="C52" i="207" s="1"/>
  <c r="A52" i="207"/>
  <c r="K51" i="207"/>
  <c r="B51" i="207"/>
  <c r="C51" i="207" s="1"/>
  <c r="A51" i="207"/>
  <c r="K50" i="207"/>
  <c r="B50" i="207"/>
  <c r="A50" i="207"/>
  <c r="K49" i="207"/>
  <c r="B49" i="207"/>
  <c r="A49" i="207"/>
  <c r="K48" i="207"/>
  <c r="B48" i="207"/>
  <c r="A48" i="207"/>
  <c r="K47" i="207"/>
  <c r="B47" i="207"/>
  <c r="A47" i="207"/>
  <c r="K46" i="207"/>
  <c r="B46" i="207"/>
  <c r="A46" i="207"/>
  <c r="K45" i="207"/>
  <c r="B45" i="207"/>
  <c r="A45" i="207"/>
  <c r="K44" i="207"/>
  <c r="B44" i="207"/>
  <c r="A44" i="207"/>
  <c r="K43" i="207"/>
  <c r="B43" i="207"/>
  <c r="A43" i="207"/>
  <c r="K42" i="207"/>
  <c r="B42" i="207"/>
  <c r="A42" i="207"/>
  <c r="K41" i="207"/>
  <c r="B41" i="207"/>
  <c r="A41" i="207"/>
  <c r="K40" i="207"/>
  <c r="B40" i="207"/>
  <c r="A40" i="207"/>
  <c r="K39" i="207"/>
  <c r="B39" i="207"/>
  <c r="A39" i="207"/>
  <c r="K38" i="207"/>
  <c r="B38" i="207"/>
  <c r="A38" i="207"/>
  <c r="K37" i="207"/>
  <c r="B37" i="207"/>
  <c r="A37" i="207"/>
  <c r="K36" i="207"/>
  <c r="B36" i="207"/>
  <c r="A36" i="207"/>
  <c r="K35" i="207"/>
  <c r="B35" i="207"/>
  <c r="A35" i="207"/>
  <c r="K34" i="207"/>
  <c r="B34" i="207"/>
  <c r="A34" i="207"/>
  <c r="K33" i="207"/>
  <c r="B33" i="207"/>
  <c r="A33" i="207"/>
  <c r="K32" i="207"/>
  <c r="B32" i="207"/>
  <c r="A32" i="207"/>
  <c r="K31" i="207"/>
  <c r="B31" i="207"/>
  <c r="A31" i="207"/>
  <c r="K30" i="207"/>
  <c r="B30" i="207"/>
  <c r="A30" i="207"/>
  <c r="K29" i="207"/>
  <c r="B29" i="207"/>
  <c r="A29" i="207"/>
  <c r="K28" i="207"/>
  <c r="B28" i="207"/>
  <c r="A28" i="207"/>
  <c r="K27" i="207"/>
  <c r="B27" i="207"/>
  <c r="A27" i="207"/>
  <c r="K26" i="207"/>
  <c r="B26" i="207"/>
  <c r="A26" i="207"/>
  <c r="K25" i="207"/>
  <c r="B25" i="207"/>
  <c r="A25" i="207"/>
  <c r="K24" i="207"/>
  <c r="B24" i="207"/>
  <c r="A24" i="207"/>
  <c r="K23" i="207"/>
  <c r="B23" i="207"/>
  <c r="A23" i="207"/>
  <c r="K22" i="207"/>
  <c r="B22" i="207"/>
  <c r="A22" i="207"/>
  <c r="K21" i="207"/>
  <c r="B21" i="207"/>
  <c r="A21" i="207"/>
  <c r="K20" i="207"/>
  <c r="B20" i="207"/>
  <c r="A20" i="207"/>
  <c r="K19" i="207"/>
  <c r="B19" i="207"/>
  <c r="A19" i="207"/>
  <c r="K18" i="207"/>
  <c r="B18" i="207"/>
  <c r="A18" i="207"/>
  <c r="K17" i="207"/>
  <c r="B17" i="207"/>
  <c r="A17" i="207"/>
  <c r="K16" i="207"/>
  <c r="B16" i="207"/>
  <c r="A16" i="207"/>
  <c r="K15" i="207"/>
  <c r="B15" i="207"/>
  <c r="A15" i="207"/>
  <c r="K14" i="207"/>
  <c r="B14" i="207"/>
  <c r="A14" i="207"/>
  <c r="K13" i="207"/>
  <c r="B13" i="207"/>
  <c r="A13" i="207"/>
  <c r="K12" i="207"/>
  <c r="B12" i="207"/>
  <c r="A12" i="207"/>
  <c r="K11" i="207"/>
  <c r="B11" i="207"/>
  <c r="A11" i="207"/>
  <c r="K10" i="207"/>
  <c r="B10" i="207"/>
  <c r="A10" i="207"/>
  <c r="K9" i="207"/>
  <c r="B9" i="207"/>
  <c r="A9" i="207"/>
  <c r="K8" i="207"/>
  <c r="B8" i="207"/>
  <c r="A8" i="207"/>
  <c r="K7" i="207"/>
  <c r="B7" i="207"/>
  <c r="A7" i="207"/>
  <c r="K6" i="207"/>
  <c r="B6" i="207"/>
  <c r="A6" i="207"/>
  <c r="K5" i="207"/>
  <c r="B5" i="207"/>
  <c r="A5" i="207"/>
  <c r="K4" i="207"/>
  <c r="B4" i="207"/>
  <c r="A4" i="207"/>
  <c r="A2" i="207"/>
  <c r="A1" i="207"/>
  <c r="K93" i="206"/>
  <c r="B93" i="206"/>
  <c r="C93" i="206" s="1"/>
  <c r="A93" i="206"/>
  <c r="K92" i="206"/>
  <c r="B92" i="206"/>
  <c r="C92" i="206" s="1"/>
  <c r="A92" i="206"/>
  <c r="K91" i="206"/>
  <c r="B91" i="206"/>
  <c r="C91" i="206" s="1"/>
  <c r="A91" i="206"/>
  <c r="K90" i="206"/>
  <c r="B90" i="206"/>
  <c r="C90" i="206" s="1"/>
  <c r="A90" i="206"/>
  <c r="K89" i="206"/>
  <c r="B89" i="206"/>
  <c r="C89" i="206" s="1"/>
  <c r="A89" i="206"/>
  <c r="K88" i="206"/>
  <c r="B88" i="206"/>
  <c r="C88" i="206" s="1"/>
  <c r="A88" i="206"/>
  <c r="K87" i="206"/>
  <c r="B87" i="206"/>
  <c r="C87" i="206" s="1"/>
  <c r="A87" i="206"/>
  <c r="K86" i="206"/>
  <c r="B86" i="206"/>
  <c r="C86" i="206" s="1"/>
  <c r="A86" i="206"/>
  <c r="K85" i="206"/>
  <c r="B85" i="206"/>
  <c r="C85" i="206" s="1"/>
  <c r="A85" i="206"/>
  <c r="K84" i="206"/>
  <c r="B84" i="206"/>
  <c r="C84" i="206" s="1"/>
  <c r="A84" i="206"/>
  <c r="K83" i="206"/>
  <c r="B83" i="206"/>
  <c r="C83" i="206" s="1"/>
  <c r="A83" i="206"/>
  <c r="K82" i="206"/>
  <c r="B82" i="206"/>
  <c r="C82" i="206" s="1"/>
  <c r="A82" i="206"/>
  <c r="K81" i="206"/>
  <c r="B81" i="206"/>
  <c r="C81" i="206" s="1"/>
  <c r="A81" i="206"/>
  <c r="K80" i="206"/>
  <c r="B80" i="206"/>
  <c r="C80" i="206" s="1"/>
  <c r="A80" i="206"/>
  <c r="K79" i="206"/>
  <c r="B79" i="206"/>
  <c r="C79" i="206" s="1"/>
  <c r="A79" i="206"/>
  <c r="K78" i="206"/>
  <c r="B78" i="206"/>
  <c r="C78" i="206" s="1"/>
  <c r="A78" i="206"/>
  <c r="K77" i="206"/>
  <c r="B77" i="206"/>
  <c r="C77" i="206" s="1"/>
  <c r="A77" i="206"/>
  <c r="K76" i="206"/>
  <c r="B76" i="206"/>
  <c r="C76" i="206" s="1"/>
  <c r="A76" i="206"/>
  <c r="K75" i="206"/>
  <c r="B75" i="206"/>
  <c r="C75" i="206" s="1"/>
  <c r="A75" i="206"/>
  <c r="K74" i="206"/>
  <c r="B74" i="206"/>
  <c r="C74" i="206" s="1"/>
  <c r="A74" i="206"/>
  <c r="K73" i="206"/>
  <c r="B73" i="206"/>
  <c r="C73" i="206" s="1"/>
  <c r="A73" i="206"/>
  <c r="K72" i="206"/>
  <c r="B72" i="206"/>
  <c r="C72" i="206" s="1"/>
  <c r="A72" i="206"/>
  <c r="K71" i="206"/>
  <c r="B71" i="206"/>
  <c r="C71" i="206" s="1"/>
  <c r="A71" i="206"/>
  <c r="K70" i="206"/>
  <c r="B70" i="206"/>
  <c r="C70" i="206" s="1"/>
  <c r="A70" i="206"/>
  <c r="K69" i="206"/>
  <c r="B69" i="206"/>
  <c r="C69" i="206" s="1"/>
  <c r="A69" i="206"/>
  <c r="K68" i="206"/>
  <c r="B68" i="206"/>
  <c r="C68" i="206" s="1"/>
  <c r="A68" i="206"/>
  <c r="K67" i="206"/>
  <c r="B67" i="206"/>
  <c r="C67" i="206" s="1"/>
  <c r="A67" i="206"/>
  <c r="K66" i="206"/>
  <c r="B66" i="206"/>
  <c r="C66" i="206" s="1"/>
  <c r="A66" i="206"/>
  <c r="K65" i="206"/>
  <c r="B65" i="206"/>
  <c r="C65" i="206" s="1"/>
  <c r="A65" i="206"/>
  <c r="K64" i="206"/>
  <c r="B64" i="206"/>
  <c r="C64" i="206" s="1"/>
  <c r="A64" i="206"/>
  <c r="K63" i="206"/>
  <c r="B63" i="206"/>
  <c r="C63" i="206" s="1"/>
  <c r="A63" i="206"/>
  <c r="K62" i="206"/>
  <c r="B62" i="206"/>
  <c r="C62" i="206" s="1"/>
  <c r="A62" i="206"/>
  <c r="K61" i="206"/>
  <c r="B61" i="206"/>
  <c r="C61" i="206" s="1"/>
  <c r="A61" i="206"/>
  <c r="K60" i="206"/>
  <c r="B60" i="206"/>
  <c r="C60" i="206" s="1"/>
  <c r="A60" i="206"/>
  <c r="K59" i="206"/>
  <c r="B59" i="206"/>
  <c r="C59" i="206" s="1"/>
  <c r="A59" i="206"/>
  <c r="K58" i="206"/>
  <c r="B58" i="206"/>
  <c r="C58" i="206" s="1"/>
  <c r="A58" i="206"/>
  <c r="K57" i="206"/>
  <c r="B57" i="206"/>
  <c r="C57" i="206" s="1"/>
  <c r="A57" i="206"/>
  <c r="K56" i="206"/>
  <c r="B56" i="206"/>
  <c r="C56" i="206" s="1"/>
  <c r="A56" i="206"/>
  <c r="K55" i="206"/>
  <c r="B55" i="206"/>
  <c r="C55" i="206" s="1"/>
  <c r="A55" i="206"/>
  <c r="K54" i="206"/>
  <c r="B54" i="206"/>
  <c r="C54" i="206" s="1"/>
  <c r="A54" i="206"/>
  <c r="K53" i="206"/>
  <c r="B53" i="206"/>
  <c r="C53" i="206" s="1"/>
  <c r="A53" i="206"/>
  <c r="K52" i="206"/>
  <c r="B52" i="206"/>
  <c r="C52" i="206" s="1"/>
  <c r="A52" i="206"/>
  <c r="K51" i="206"/>
  <c r="B51" i="206"/>
  <c r="C51" i="206" s="1"/>
  <c r="A51" i="206"/>
  <c r="K50" i="206"/>
  <c r="B50" i="206"/>
  <c r="A50" i="206"/>
  <c r="K49" i="206"/>
  <c r="B49" i="206"/>
  <c r="A49" i="206"/>
  <c r="K48" i="206"/>
  <c r="B48" i="206"/>
  <c r="A48" i="206"/>
  <c r="K47" i="206"/>
  <c r="B47" i="206"/>
  <c r="A47" i="206"/>
  <c r="K46" i="206"/>
  <c r="B46" i="206"/>
  <c r="A46" i="206"/>
  <c r="K45" i="206"/>
  <c r="B45" i="206"/>
  <c r="A45" i="206"/>
  <c r="K44" i="206"/>
  <c r="B44" i="206"/>
  <c r="A44" i="206"/>
  <c r="K43" i="206"/>
  <c r="B43" i="206"/>
  <c r="A43" i="206"/>
  <c r="K42" i="206"/>
  <c r="B42" i="206"/>
  <c r="A42" i="206"/>
  <c r="K41" i="206"/>
  <c r="B41" i="206"/>
  <c r="A41" i="206"/>
  <c r="K40" i="206"/>
  <c r="B40" i="206"/>
  <c r="A40" i="206"/>
  <c r="K39" i="206"/>
  <c r="B39" i="206"/>
  <c r="A39" i="206"/>
  <c r="K38" i="206"/>
  <c r="B38" i="206"/>
  <c r="A38" i="206"/>
  <c r="K37" i="206"/>
  <c r="B37" i="206"/>
  <c r="A37" i="206"/>
  <c r="K36" i="206"/>
  <c r="B36" i="206"/>
  <c r="A36" i="206"/>
  <c r="K35" i="206"/>
  <c r="B35" i="206"/>
  <c r="A35" i="206"/>
  <c r="K34" i="206"/>
  <c r="B34" i="206"/>
  <c r="A34" i="206"/>
  <c r="K33" i="206"/>
  <c r="B33" i="206"/>
  <c r="A33" i="206"/>
  <c r="K32" i="206"/>
  <c r="B32" i="206"/>
  <c r="A32" i="206"/>
  <c r="K31" i="206"/>
  <c r="B31" i="206"/>
  <c r="A31" i="206"/>
  <c r="K30" i="206"/>
  <c r="B30" i="206"/>
  <c r="A30" i="206"/>
  <c r="K29" i="206"/>
  <c r="B29" i="206"/>
  <c r="A29" i="206"/>
  <c r="K28" i="206"/>
  <c r="B28" i="206"/>
  <c r="A28" i="206"/>
  <c r="K27" i="206"/>
  <c r="B27" i="206"/>
  <c r="A27" i="206"/>
  <c r="K26" i="206"/>
  <c r="B26" i="206"/>
  <c r="A26" i="206"/>
  <c r="K25" i="206"/>
  <c r="B25" i="206"/>
  <c r="A25" i="206"/>
  <c r="K24" i="206"/>
  <c r="B24" i="206"/>
  <c r="A24" i="206"/>
  <c r="K23" i="206"/>
  <c r="B23" i="206"/>
  <c r="A23" i="206"/>
  <c r="K22" i="206"/>
  <c r="B22" i="206"/>
  <c r="A22" i="206"/>
  <c r="K21" i="206"/>
  <c r="B21" i="206"/>
  <c r="A21" i="206"/>
  <c r="K20" i="206"/>
  <c r="B20" i="206"/>
  <c r="A20" i="206"/>
  <c r="K19" i="206"/>
  <c r="B19" i="206"/>
  <c r="A19" i="206"/>
  <c r="K18" i="206"/>
  <c r="B18" i="206"/>
  <c r="A18" i="206"/>
  <c r="K17" i="206"/>
  <c r="B17" i="206"/>
  <c r="A17" i="206"/>
  <c r="K16" i="206"/>
  <c r="B16" i="206"/>
  <c r="A16" i="206"/>
  <c r="K15" i="206"/>
  <c r="B15" i="206"/>
  <c r="A15" i="206"/>
  <c r="K14" i="206"/>
  <c r="B14" i="206"/>
  <c r="A14" i="206"/>
  <c r="K13" i="206"/>
  <c r="B13" i="206"/>
  <c r="A13" i="206"/>
  <c r="K12" i="206"/>
  <c r="B12" i="206"/>
  <c r="A12" i="206"/>
  <c r="K11" i="206"/>
  <c r="B11" i="206"/>
  <c r="A11" i="206"/>
  <c r="K10" i="206"/>
  <c r="B10" i="206"/>
  <c r="A10" i="206"/>
  <c r="K9" i="206"/>
  <c r="B9" i="206"/>
  <c r="A9" i="206"/>
  <c r="K8" i="206"/>
  <c r="B8" i="206"/>
  <c r="A8" i="206"/>
  <c r="K7" i="206"/>
  <c r="B7" i="206"/>
  <c r="A7" i="206"/>
  <c r="K6" i="206"/>
  <c r="B6" i="206"/>
  <c r="A6" i="206"/>
  <c r="K5" i="206"/>
  <c r="B5" i="206"/>
  <c r="A5" i="206"/>
  <c r="K4" i="206"/>
  <c r="B4" i="206"/>
  <c r="A4" i="206"/>
  <c r="A2" i="206"/>
  <c r="A1" i="206"/>
  <c r="K93" i="205"/>
  <c r="B93" i="205"/>
  <c r="C93" i="205" s="1"/>
  <c r="A93" i="205"/>
  <c r="K92" i="205"/>
  <c r="B92" i="205"/>
  <c r="C92" i="205" s="1"/>
  <c r="A92" i="205"/>
  <c r="K91" i="205"/>
  <c r="B91" i="205"/>
  <c r="C91" i="205" s="1"/>
  <c r="A91" i="205"/>
  <c r="K90" i="205"/>
  <c r="B90" i="205"/>
  <c r="C90" i="205" s="1"/>
  <c r="A90" i="205"/>
  <c r="K89" i="205"/>
  <c r="B89" i="205"/>
  <c r="C89" i="205" s="1"/>
  <c r="A89" i="205"/>
  <c r="K88" i="205"/>
  <c r="B88" i="205"/>
  <c r="C88" i="205" s="1"/>
  <c r="A88" i="205"/>
  <c r="K87" i="205"/>
  <c r="B87" i="205"/>
  <c r="C87" i="205" s="1"/>
  <c r="A87" i="205"/>
  <c r="K86" i="205"/>
  <c r="B86" i="205"/>
  <c r="C86" i="205" s="1"/>
  <c r="A86" i="205"/>
  <c r="K85" i="205"/>
  <c r="B85" i="205"/>
  <c r="C85" i="205" s="1"/>
  <c r="A85" i="205"/>
  <c r="K84" i="205"/>
  <c r="B84" i="205"/>
  <c r="C84" i="205" s="1"/>
  <c r="A84" i="205"/>
  <c r="K83" i="205"/>
  <c r="B83" i="205"/>
  <c r="C83" i="205" s="1"/>
  <c r="A83" i="205"/>
  <c r="K82" i="205"/>
  <c r="B82" i="205"/>
  <c r="C82" i="205" s="1"/>
  <c r="A82" i="205"/>
  <c r="K81" i="205"/>
  <c r="B81" i="205"/>
  <c r="C81" i="205" s="1"/>
  <c r="A81" i="205"/>
  <c r="K80" i="205"/>
  <c r="B80" i="205"/>
  <c r="C80" i="205" s="1"/>
  <c r="A80" i="205"/>
  <c r="K79" i="205"/>
  <c r="B79" i="205"/>
  <c r="C79" i="205" s="1"/>
  <c r="A79" i="205"/>
  <c r="K78" i="205"/>
  <c r="B78" i="205"/>
  <c r="C78" i="205" s="1"/>
  <c r="A78" i="205"/>
  <c r="K77" i="205"/>
  <c r="B77" i="205"/>
  <c r="C77" i="205" s="1"/>
  <c r="A77" i="205"/>
  <c r="K76" i="205"/>
  <c r="B76" i="205"/>
  <c r="C76" i="205" s="1"/>
  <c r="A76" i="205"/>
  <c r="K75" i="205"/>
  <c r="B75" i="205"/>
  <c r="C75" i="205" s="1"/>
  <c r="A75" i="205"/>
  <c r="K74" i="205"/>
  <c r="B74" i="205"/>
  <c r="C74" i="205" s="1"/>
  <c r="A74" i="205"/>
  <c r="K73" i="205"/>
  <c r="B73" i="205"/>
  <c r="C73" i="205" s="1"/>
  <c r="A73" i="205"/>
  <c r="K72" i="205"/>
  <c r="B72" i="205"/>
  <c r="C72" i="205" s="1"/>
  <c r="A72" i="205"/>
  <c r="K71" i="205"/>
  <c r="B71" i="205"/>
  <c r="C71" i="205" s="1"/>
  <c r="A71" i="205"/>
  <c r="K70" i="205"/>
  <c r="B70" i="205"/>
  <c r="C70" i="205" s="1"/>
  <c r="A70" i="205"/>
  <c r="K69" i="205"/>
  <c r="B69" i="205"/>
  <c r="C69" i="205" s="1"/>
  <c r="A69" i="205"/>
  <c r="K68" i="205"/>
  <c r="B68" i="205"/>
  <c r="C68" i="205" s="1"/>
  <c r="A68" i="205"/>
  <c r="K67" i="205"/>
  <c r="B67" i="205"/>
  <c r="C67" i="205" s="1"/>
  <c r="A67" i="205"/>
  <c r="K66" i="205"/>
  <c r="B66" i="205"/>
  <c r="C66" i="205" s="1"/>
  <c r="A66" i="205"/>
  <c r="K65" i="205"/>
  <c r="B65" i="205"/>
  <c r="C65" i="205" s="1"/>
  <c r="A65" i="205"/>
  <c r="K64" i="205"/>
  <c r="B64" i="205"/>
  <c r="C64" i="205" s="1"/>
  <c r="A64" i="205"/>
  <c r="K63" i="205"/>
  <c r="B63" i="205"/>
  <c r="C63" i="205" s="1"/>
  <c r="A63" i="205"/>
  <c r="K62" i="205"/>
  <c r="B62" i="205"/>
  <c r="C62" i="205" s="1"/>
  <c r="A62" i="205"/>
  <c r="K61" i="205"/>
  <c r="B61" i="205"/>
  <c r="C61" i="205" s="1"/>
  <c r="A61" i="205"/>
  <c r="K60" i="205"/>
  <c r="B60" i="205"/>
  <c r="C60" i="205" s="1"/>
  <c r="A60" i="205"/>
  <c r="K59" i="205"/>
  <c r="B59" i="205"/>
  <c r="C59" i="205" s="1"/>
  <c r="A59" i="205"/>
  <c r="K58" i="205"/>
  <c r="B58" i="205"/>
  <c r="C58" i="205" s="1"/>
  <c r="A58" i="205"/>
  <c r="K57" i="205"/>
  <c r="B57" i="205"/>
  <c r="C57" i="205" s="1"/>
  <c r="A57" i="205"/>
  <c r="K56" i="205"/>
  <c r="B56" i="205"/>
  <c r="C56" i="205" s="1"/>
  <c r="A56" i="205"/>
  <c r="K55" i="205"/>
  <c r="B55" i="205"/>
  <c r="C55" i="205" s="1"/>
  <c r="A55" i="205"/>
  <c r="K54" i="205"/>
  <c r="B54" i="205"/>
  <c r="C54" i="205" s="1"/>
  <c r="A54" i="205"/>
  <c r="K53" i="205"/>
  <c r="B53" i="205"/>
  <c r="C53" i="205" s="1"/>
  <c r="A53" i="205"/>
  <c r="K52" i="205"/>
  <c r="B52" i="205"/>
  <c r="C52" i="205" s="1"/>
  <c r="A52" i="205"/>
  <c r="K51" i="205"/>
  <c r="B51" i="205"/>
  <c r="C51" i="205" s="1"/>
  <c r="A51" i="205"/>
  <c r="K50" i="205"/>
  <c r="B50" i="205"/>
  <c r="A50" i="205"/>
  <c r="K49" i="205"/>
  <c r="B49" i="205"/>
  <c r="A49" i="205"/>
  <c r="K48" i="205"/>
  <c r="B48" i="205"/>
  <c r="A48" i="205"/>
  <c r="K47" i="205"/>
  <c r="B47" i="205"/>
  <c r="A47" i="205"/>
  <c r="K46" i="205"/>
  <c r="B46" i="205"/>
  <c r="A46" i="205"/>
  <c r="K45" i="205"/>
  <c r="B45" i="205"/>
  <c r="A45" i="205"/>
  <c r="K44" i="205"/>
  <c r="B44" i="205"/>
  <c r="A44" i="205"/>
  <c r="K43" i="205"/>
  <c r="B43" i="205"/>
  <c r="A43" i="205"/>
  <c r="K42" i="205"/>
  <c r="B42" i="205"/>
  <c r="A42" i="205"/>
  <c r="K41" i="205"/>
  <c r="B41" i="205"/>
  <c r="A41" i="205"/>
  <c r="K40" i="205"/>
  <c r="B40" i="205"/>
  <c r="A40" i="205"/>
  <c r="K39" i="205"/>
  <c r="B39" i="205"/>
  <c r="A39" i="205"/>
  <c r="K38" i="205"/>
  <c r="B38" i="205"/>
  <c r="A38" i="205"/>
  <c r="K37" i="205"/>
  <c r="B37" i="205"/>
  <c r="A37" i="205"/>
  <c r="K36" i="205"/>
  <c r="B36" i="205"/>
  <c r="A36" i="205"/>
  <c r="K35" i="205"/>
  <c r="B35" i="205"/>
  <c r="A35" i="205"/>
  <c r="K34" i="205"/>
  <c r="B34" i="205"/>
  <c r="A34" i="205"/>
  <c r="K33" i="205"/>
  <c r="B33" i="205"/>
  <c r="A33" i="205"/>
  <c r="K32" i="205"/>
  <c r="B32" i="205"/>
  <c r="A32" i="205"/>
  <c r="K31" i="205"/>
  <c r="B31" i="205"/>
  <c r="A31" i="205"/>
  <c r="K30" i="205"/>
  <c r="B30" i="205"/>
  <c r="A30" i="205"/>
  <c r="K29" i="205"/>
  <c r="B29" i="205"/>
  <c r="A29" i="205"/>
  <c r="K28" i="205"/>
  <c r="B28" i="205"/>
  <c r="A28" i="205"/>
  <c r="K27" i="205"/>
  <c r="B27" i="205"/>
  <c r="A27" i="205"/>
  <c r="K26" i="205"/>
  <c r="B26" i="205"/>
  <c r="A26" i="205"/>
  <c r="K25" i="205"/>
  <c r="B25" i="205"/>
  <c r="A25" i="205"/>
  <c r="K24" i="205"/>
  <c r="B24" i="205"/>
  <c r="A24" i="205"/>
  <c r="K23" i="205"/>
  <c r="B23" i="205"/>
  <c r="A23" i="205"/>
  <c r="K22" i="205"/>
  <c r="B22" i="205"/>
  <c r="A22" i="205"/>
  <c r="K21" i="205"/>
  <c r="B21" i="205"/>
  <c r="A21" i="205"/>
  <c r="K20" i="205"/>
  <c r="B20" i="205"/>
  <c r="A20" i="205"/>
  <c r="K19" i="205"/>
  <c r="B19" i="205"/>
  <c r="A19" i="205"/>
  <c r="K18" i="205"/>
  <c r="B18" i="205"/>
  <c r="A18" i="205"/>
  <c r="K17" i="205"/>
  <c r="B17" i="205"/>
  <c r="A17" i="205"/>
  <c r="K16" i="205"/>
  <c r="B16" i="205"/>
  <c r="A16" i="205"/>
  <c r="K15" i="205"/>
  <c r="B15" i="205"/>
  <c r="A15" i="205"/>
  <c r="K14" i="205"/>
  <c r="B14" i="205"/>
  <c r="A14" i="205"/>
  <c r="K13" i="205"/>
  <c r="B13" i="205"/>
  <c r="A13" i="205"/>
  <c r="K12" i="205"/>
  <c r="B12" i="205"/>
  <c r="A12" i="205"/>
  <c r="K11" i="205"/>
  <c r="B11" i="205"/>
  <c r="A11" i="205"/>
  <c r="K10" i="205"/>
  <c r="B10" i="205"/>
  <c r="A10" i="205"/>
  <c r="K9" i="205"/>
  <c r="B9" i="205"/>
  <c r="A9" i="205"/>
  <c r="K8" i="205"/>
  <c r="B8" i="205"/>
  <c r="A8" i="205"/>
  <c r="K7" i="205"/>
  <c r="B7" i="205"/>
  <c r="A7" i="205"/>
  <c r="K6" i="205"/>
  <c r="B6" i="205"/>
  <c r="A6" i="205"/>
  <c r="K5" i="205"/>
  <c r="B5" i="205"/>
  <c r="A5" i="205"/>
  <c r="K4" i="205"/>
  <c r="B4" i="205"/>
  <c r="A4" i="205"/>
  <c r="A2" i="205"/>
  <c r="A1" i="205"/>
  <c r="K93" i="200"/>
  <c r="B93" i="200"/>
  <c r="C93" i="200" s="1"/>
  <c r="A93" i="200"/>
  <c r="K92" i="200"/>
  <c r="B92" i="200"/>
  <c r="C92" i="200" s="1"/>
  <c r="A92" i="200"/>
  <c r="K91" i="200"/>
  <c r="B91" i="200"/>
  <c r="C91" i="200" s="1"/>
  <c r="A91" i="200"/>
  <c r="K90" i="200"/>
  <c r="B90" i="200"/>
  <c r="C90" i="200" s="1"/>
  <c r="A90" i="200"/>
  <c r="K89" i="200"/>
  <c r="B89" i="200"/>
  <c r="C89" i="200" s="1"/>
  <c r="A89" i="200"/>
  <c r="K88" i="200"/>
  <c r="B88" i="200"/>
  <c r="C88" i="200" s="1"/>
  <c r="A88" i="200"/>
  <c r="K87" i="200"/>
  <c r="B87" i="200"/>
  <c r="C87" i="200" s="1"/>
  <c r="A87" i="200"/>
  <c r="K86" i="200"/>
  <c r="B86" i="200"/>
  <c r="C86" i="200" s="1"/>
  <c r="A86" i="200"/>
  <c r="K85" i="200"/>
  <c r="B85" i="200"/>
  <c r="C85" i="200" s="1"/>
  <c r="A85" i="200"/>
  <c r="K84" i="200"/>
  <c r="B84" i="200"/>
  <c r="C84" i="200" s="1"/>
  <c r="A84" i="200"/>
  <c r="K83" i="200"/>
  <c r="B83" i="200"/>
  <c r="C83" i="200" s="1"/>
  <c r="A83" i="200"/>
  <c r="K82" i="200"/>
  <c r="B82" i="200"/>
  <c r="C82" i="200" s="1"/>
  <c r="A82" i="200"/>
  <c r="K81" i="200"/>
  <c r="B81" i="200"/>
  <c r="C81" i="200" s="1"/>
  <c r="A81" i="200"/>
  <c r="K80" i="200"/>
  <c r="B80" i="200"/>
  <c r="C80" i="200" s="1"/>
  <c r="A80" i="200"/>
  <c r="K79" i="200"/>
  <c r="B79" i="200"/>
  <c r="C79" i="200" s="1"/>
  <c r="A79" i="200"/>
  <c r="K78" i="200"/>
  <c r="B78" i="200"/>
  <c r="C78" i="200" s="1"/>
  <c r="A78" i="200"/>
  <c r="K77" i="200"/>
  <c r="B77" i="200"/>
  <c r="C77" i="200" s="1"/>
  <c r="A77" i="200"/>
  <c r="K76" i="200"/>
  <c r="B76" i="200"/>
  <c r="C76" i="200" s="1"/>
  <c r="A76" i="200"/>
  <c r="K75" i="200"/>
  <c r="B75" i="200"/>
  <c r="C75" i="200" s="1"/>
  <c r="A75" i="200"/>
  <c r="K74" i="200"/>
  <c r="B74" i="200"/>
  <c r="C74" i="200" s="1"/>
  <c r="A74" i="200"/>
  <c r="K73" i="200"/>
  <c r="B73" i="200"/>
  <c r="C73" i="200" s="1"/>
  <c r="A73" i="200"/>
  <c r="K72" i="200"/>
  <c r="B72" i="200"/>
  <c r="C72" i="200" s="1"/>
  <c r="A72" i="200"/>
  <c r="K71" i="200"/>
  <c r="B71" i="200"/>
  <c r="C71" i="200" s="1"/>
  <c r="A71" i="200"/>
  <c r="K70" i="200"/>
  <c r="B70" i="200"/>
  <c r="C70" i="200" s="1"/>
  <c r="A70" i="200"/>
  <c r="K69" i="200"/>
  <c r="B69" i="200"/>
  <c r="C69" i="200" s="1"/>
  <c r="A69" i="200"/>
  <c r="K68" i="200"/>
  <c r="B68" i="200"/>
  <c r="C68" i="200" s="1"/>
  <c r="A68" i="200"/>
  <c r="K67" i="200"/>
  <c r="B67" i="200"/>
  <c r="C67" i="200" s="1"/>
  <c r="A67" i="200"/>
  <c r="K66" i="200"/>
  <c r="B66" i="200"/>
  <c r="C66" i="200" s="1"/>
  <c r="A66" i="200"/>
  <c r="K65" i="200"/>
  <c r="B65" i="200"/>
  <c r="C65" i="200" s="1"/>
  <c r="A65" i="200"/>
  <c r="K64" i="200"/>
  <c r="B64" i="200"/>
  <c r="C64" i="200" s="1"/>
  <c r="A64" i="200"/>
  <c r="K63" i="200"/>
  <c r="B63" i="200"/>
  <c r="C63" i="200" s="1"/>
  <c r="A63" i="200"/>
  <c r="K62" i="200"/>
  <c r="B62" i="200"/>
  <c r="C62" i="200" s="1"/>
  <c r="A62" i="200"/>
  <c r="K61" i="200"/>
  <c r="B61" i="200"/>
  <c r="C61" i="200" s="1"/>
  <c r="A61" i="200"/>
  <c r="K60" i="200"/>
  <c r="B60" i="200"/>
  <c r="C60" i="200" s="1"/>
  <c r="A60" i="200"/>
  <c r="K59" i="200"/>
  <c r="B59" i="200"/>
  <c r="C59" i="200" s="1"/>
  <c r="A59" i="200"/>
  <c r="K58" i="200"/>
  <c r="B58" i="200"/>
  <c r="C58" i="200" s="1"/>
  <c r="A58" i="200"/>
  <c r="K57" i="200"/>
  <c r="B57" i="200"/>
  <c r="C57" i="200" s="1"/>
  <c r="A57" i="200"/>
  <c r="K56" i="200"/>
  <c r="B56" i="200"/>
  <c r="C56" i="200" s="1"/>
  <c r="A56" i="200"/>
  <c r="K55" i="200"/>
  <c r="B55" i="200"/>
  <c r="C55" i="200" s="1"/>
  <c r="A55" i="200"/>
  <c r="K54" i="200"/>
  <c r="B54" i="200"/>
  <c r="C54" i="200" s="1"/>
  <c r="A54" i="200"/>
  <c r="K53" i="200"/>
  <c r="B53" i="200"/>
  <c r="C53" i="200" s="1"/>
  <c r="A53" i="200"/>
  <c r="K52" i="200"/>
  <c r="B52" i="200"/>
  <c r="C52" i="200" s="1"/>
  <c r="A52" i="200"/>
  <c r="K51" i="200"/>
  <c r="B51" i="200"/>
  <c r="C51" i="200" s="1"/>
  <c r="A51" i="200"/>
  <c r="K50" i="200"/>
  <c r="B50" i="200"/>
  <c r="A50" i="200"/>
  <c r="K49" i="200"/>
  <c r="B49" i="200"/>
  <c r="A49" i="200"/>
  <c r="K48" i="200"/>
  <c r="B48" i="200"/>
  <c r="A48" i="200"/>
  <c r="K47" i="200"/>
  <c r="B47" i="200"/>
  <c r="A47" i="200"/>
  <c r="K46" i="200"/>
  <c r="B46" i="200"/>
  <c r="A46" i="200"/>
  <c r="K45" i="200"/>
  <c r="B45" i="200"/>
  <c r="A45" i="200"/>
  <c r="K44" i="200"/>
  <c r="B44" i="200"/>
  <c r="A44" i="200"/>
  <c r="K43" i="200"/>
  <c r="B43" i="200"/>
  <c r="A43" i="200"/>
  <c r="K42" i="200"/>
  <c r="B42" i="200"/>
  <c r="A42" i="200"/>
  <c r="K41" i="200"/>
  <c r="B41" i="200"/>
  <c r="A41" i="200"/>
  <c r="K40" i="200"/>
  <c r="B40" i="200"/>
  <c r="A40" i="200"/>
  <c r="K39" i="200"/>
  <c r="B39" i="200"/>
  <c r="A39" i="200"/>
  <c r="K38" i="200"/>
  <c r="B38" i="200"/>
  <c r="A38" i="200"/>
  <c r="K37" i="200"/>
  <c r="B37" i="200"/>
  <c r="A37" i="200"/>
  <c r="K36" i="200"/>
  <c r="B36" i="200"/>
  <c r="A36" i="200"/>
  <c r="K35" i="200"/>
  <c r="B35" i="200"/>
  <c r="A35" i="200"/>
  <c r="K34" i="200"/>
  <c r="B34" i="200"/>
  <c r="A34" i="200"/>
  <c r="K33" i="200"/>
  <c r="B33" i="200"/>
  <c r="A33" i="200"/>
  <c r="K32" i="200"/>
  <c r="B32" i="200"/>
  <c r="A32" i="200"/>
  <c r="K31" i="200"/>
  <c r="B31" i="200"/>
  <c r="A31" i="200"/>
  <c r="K30" i="200"/>
  <c r="B30" i="200"/>
  <c r="A30" i="200"/>
  <c r="K29" i="200"/>
  <c r="B29" i="200"/>
  <c r="A29" i="200"/>
  <c r="K28" i="200"/>
  <c r="B28" i="200"/>
  <c r="A28" i="200"/>
  <c r="K27" i="200"/>
  <c r="B27" i="200"/>
  <c r="A27" i="200"/>
  <c r="K26" i="200"/>
  <c r="B26" i="200"/>
  <c r="A26" i="200"/>
  <c r="K25" i="200"/>
  <c r="B25" i="200"/>
  <c r="A25" i="200"/>
  <c r="K24" i="200"/>
  <c r="B24" i="200"/>
  <c r="A24" i="200"/>
  <c r="K23" i="200"/>
  <c r="B23" i="200"/>
  <c r="A23" i="200"/>
  <c r="K22" i="200"/>
  <c r="B22" i="200"/>
  <c r="A22" i="200"/>
  <c r="K21" i="200"/>
  <c r="B21" i="200"/>
  <c r="A21" i="200"/>
  <c r="K20" i="200"/>
  <c r="B20" i="200"/>
  <c r="A20" i="200"/>
  <c r="K19" i="200"/>
  <c r="B19" i="200"/>
  <c r="A19" i="200"/>
  <c r="K18" i="200"/>
  <c r="B18" i="200"/>
  <c r="A18" i="200"/>
  <c r="K17" i="200"/>
  <c r="B17" i="200"/>
  <c r="A17" i="200"/>
  <c r="K16" i="200"/>
  <c r="B16" i="200"/>
  <c r="A16" i="200"/>
  <c r="K15" i="200"/>
  <c r="B15" i="200"/>
  <c r="A15" i="200"/>
  <c r="K14" i="200"/>
  <c r="B14" i="200"/>
  <c r="A14" i="200"/>
  <c r="K13" i="200"/>
  <c r="B13" i="200"/>
  <c r="A13" i="200"/>
  <c r="K12" i="200"/>
  <c r="B12" i="200"/>
  <c r="A12" i="200"/>
  <c r="K11" i="200"/>
  <c r="B11" i="200"/>
  <c r="A11" i="200"/>
  <c r="K10" i="200"/>
  <c r="B10" i="200"/>
  <c r="A10" i="200"/>
  <c r="K9" i="200"/>
  <c r="B9" i="200"/>
  <c r="A9" i="200"/>
  <c r="K8" i="200"/>
  <c r="B8" i="200"/>
  <c r="A8" i="200"/>
  <c r="K7" i="200"/>
  <c r="B7" i="200"/>
  <c r="A7" i="200"/>
  <c r="K6" i="200"/>
  <c r="B6" i="200"/>
  <c r="A6" i="200"/>
  <c r="K5" i="200"/>
  <c r="B5" i="200"/>
  <c r="A5" i="200"/>
  <c r="K4" i="200"/>
  <c r="B4" i="200"/>
  <c r="A4" i="200"/>
  <c r="A2" i="200"/>
  <c r="A1" i="200"/>
  <c r="A20" i="17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18" i="17"/>
  <c r="A17" i="17" s="1"/>
  <c r="A16" i="17" s="1"/>
  <c r="A15" i="17" s="1"/>
  <c r="A14" i="17" s="1"/>
  <c r="A13" i="17" s="1"/>
  <c r="A12" i="17" s="1"/>
  <c r="A11" i="17" s="1"/>
  <c r="A10" i="17" s="1"/>
  <c r="A9" i="17" s="1"/>
  <c r="A8" i="17" s="1"/>
  <c r="A7" i="17" s="1"/>
  <c r="A6" i="17" s="1"/>
  <c r="A5" i="17" s="1"/>
  <c r="A4" i="17" s="1"/>
  <c r="A3" i="17" s="1"/>
  <c r="A20" i="13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18" i="13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A6" i="13" s="1"/>
  <c r="A5" i="13" s="1"/>
  <c r="A4" i="13" s="1"/>
  <c r="A3" i="13" s="1"/>
  <c r="H36" i="7"/>
  <c r="G36" i="7"/>
  <c r="F36" i="7"/>
  <c r="E36" i="7"/>
  <c r="B36" i="7"/>
  <c r="H35" i="7"/>
  <c r="G35" i="7"/>
  <c r="F35" i="7"/>
  <c r="E35" i="7"/>
  <c r="B35" i="7"/>
  <c r="H34" i="7"/>
  <c r="G34" i="7"/>
  <c r="F34" i="7"/>
  <c r="E34" i="7"/>
  <c r="B34" i="7"/>
  <c r="H33" i="7"/>
  <c r="G33" i="7"/>
  <c r="F33" i="7"/>
  <c r="E33" i="7"/>
  <c r="B33" i="7"/>
  <c r="H32" i="7"/>
  <c r="G32" i="7"/>
  <c r="F32" i="7"/>
  <c r="E32" i="7"/>
  <c r="B32" i="7"/>
  <c r="I31" i="7"/>
  <c r="H31" i="7"/>
  <c r="G31" i="7"/>
  <c r="F31" i="7"/>
  <c r="C31" i="7"/>
  <c r="I30" i="7"/>
  <c r="H30" i="7"/>
  <c r="G30" i="7"/>
  <c r="F30" i="7"/>
  <c r="C30" i="7"/>
  <c r="J29" i="7"/>
  <c r="I29" i="7"/>
  <c r="H29" i="7"/>
  <c r="G29" i="7"/>
  <c r="F29" i="7"/>
  <c r="D29" i="7"/>
  <c r="J28" i="7"/>
  <c r="I28" i="7"/>
  <c r="H28" i="7"/>
  <c r="G28" i="7"/>
  <c r="F28" i="7"/>
  <c r="D28" i="7"/>
  <c r="K27" i="7"/>
  <c r="J27" i="7"/>
  <c r="I27" i="7"/>
  <c r="H27" i="7"/>
  <c r="F27" i="7"/>
  <c r="E27" i="7"/>
  <c r="K26" i="7"/>
  <c r="J26" i="7"/>
  <c r="I26" i="7"/>
  <c r="H26" i="7"/>
  <c r="F26" i="7"/>
  <c r="E26" i="7"/>
  <c r="K25" i="7"/>
  <c r="J25" i="7"/>
  <c r="I25" i="7"/>
  <c r="H25" i="7"/>
  <c r="F25" i="7"/>
  <c r="K24" i="7"/>
  <c r="J24" i="7"/>
  <c r="I24" i="7"/>
  <c r="H24" i="7"/>
  <c r="F24" i="7"/>
  <c r="K23" i="7"/>
  <c r="J23" i="7"/>
  <c r="I23" i="7"/>
  <c r="H23" i="7"/>
  <c r="F23" i="7"/>
  <c r="K22" i="7"/>
  <c r="J22" i="7"/>
  <c r="I22" i="7"/>
  <c r="H22" i="7"/>
  <c r="F22" i="7"/>
  <c r="AR18" i="7"/>
  <c r="AT18" i="7" s="1"/>
  <c r="AM18" i="7"/>
  <c r="AL18" i="7"/>
  <c r="AK18" i="7"/>
  <c r="AJ18" i="7"/>
  <c r="AG18" i="7"/>
  <c r="AE18" i="7"/>
  <c r="AD18" i="7"/>
  <c r="AC18" i="7"/>
  <c r="AB18" i="7"/>
  <c r="AA18" i="7"/>
  <c r="Z18" i="7"/>
  <c r="Y18" i="7"/>
  <c r="V18" i="7"/>
  <c r="AR17" i="7"/>
  <c r="AT17" i="7" s="1"/>
  <c r="AM17" i="7"/>
  <c r="AL17" i="7"/>
  <c r="AK17" i="7"/>
  <c r="AJ17" i="7"/>
  <c r="AG17" i="7"/>
  <c r="AE17" i="7"/>
  <c r="AD17" i="7"/>
  <c r="AC17" i="7"/>
  <c r="AB17" i="7"/>
  <c r="AA17" i="7"/>
  <c r="Z17" i="7"/>
  <c r="Y17" i="7"/>
  <c r="V17" i="7"/>
  <c r="AR16" i="7"/>
  <c r="AT16" i="7" s="1"/>
  <c r="AM16" i="7"/>
  <c r="AL16" i="7"/>
  <c r="AK16" i="7"/>
  <c r="AJ16" i="7"/>
  <c r="AG16" i="7"/>
  <c r="AE16" i="7"/>
  <c r="AD16" i="7"/>
  <c r="AC16" i="7"/>
  <c r="AB16" i="7"/>
  <c r="AA16" i="7"/>
  <c r="Z16" i="7"/>
  <c r="Y16" i="7"/>
  <c r="V16" i="7"/>
  <c r="AR15" i="7"/>
  <c r="AT15" i="7"/>
  <c r="AM15" i="7"/>
  <c r="AL15" i="7"/>
  <c r="AK15" i="7"/>
  <c r="AJ15" i="7"/>
  <c r="AG15" i="7"/>
  <c r="AE15" i="7"/>
  <c r="AD15" i="7"/>
  <c r="AC15" i="7"/>
  <c r="AB15" i="7"/>
  <c r="AA15" i="7"/>
  <c r="Z15" i="7"/>
  <c r="Y15" i="7"/>
  <c r="V15" i="7"/>
  <c r="AR14" i="7"/>
  <c r="AT14" i="7" s="1"/>
  <c r="AM14" i="7"/>
  <c r="AL14" i="7"/>
  <c r="AK14" i="7"/>
  <c r="AJ14" i="7"/>
  <c r="AG14" i="7"/>
  <c r="AE14" i="7"/>
  <c r="AD14" i="7"/>
  <c r="AC14" i="7"/>
  <c r="AB14" i="7"/>
  <c r="AA14" i="7"/>
  <c r="Z14" i="7"/>
  <c r="Y14" i="7"/>
  <c r="V14" i="7"/>
  <c r="AR13" i="7"/>
  <c r="AT13" i="7" s="1"/>
  <c r="AN13" i="7"/>
  <c r="AM13" i="7"/>
  <c r="AL13" i="7"/>
  <c r="AK13" i="7"/>
  <c r="AH13" i="7"/>
  <c r="AE13" i="7"/>
  <c r="AD13" i="7"/>
  <c r="AC13" i="7"/>
  <c r="AB13" i="7"/>
  <c r="AA13" i="7"/>
  <c r="Z13" i="7"/>
  <c r="W13" i="7"/>
  <c r="V13" i="7"/>
  <c r="AR12" i="7"/>
  <c r="AT12" i="7"/>
  <c r="AN12" i="7"/>
  <c r="AM12" i="7"/>
  <c r="AL12" i="7"/>
  <c r="AK12" i="7"/>
  <c r="AH12" i="7"/>
  <c r="AE12" i="7"/>
  <c r="AD12" i="7"/>
  <c r="AC12" i="7"/>
  <c r="AB12" i="7"/>
  <c r="AA12" i="7"/>
  <c r="Z12" i="7"/>
  <c r="W12" i="7"/>
  <c r="V12" i="7"/>
  <c r="AR11" i="7"/>
  <c r="AT11" i="7" s="1"/>
  <c r="AO11" i="7"/>
  <c r="AN11" i="7"/>
  <c r="AM11" i="7"/>
  <c r="AL11" i="7"/>
  <c r="AK11" i="7"/>
  <c r="AI11" i="7"/>
  <c r="AE11" i="7"/>
  <c r="AD11" i="7"/>
  <c r="AC11" i="7"/>
  <c r="AB11" i="7"/>
  <c r="AA11" i="7"/>
  <c r="Z11" i="7"/>
  <c r="X11" i="7"/>
  <c r="W11" i="7"/>
  <c r="V11" i="7"/>
  <c r="AR10" i="7"/>
  <c r="AT10" i="7"/>
  <c r="AO10" i="7"/>
  <c r="AN10" i="7"/>
  <c r="AM10" i="7"/>
  <c r="AL10" i="7"/>
  <c r="AK10" i="7"/>
  <c r="AI10" i="7"/>
  <c r="AE10" i="7"/>
  <c r="AD10" i="7"/>
  <c r="AC10" i="7"/>
  <c r="AB10" i="7"/>
  <c r="AA10" i="7"/>
  <c r="Z10" i="7"/>
  <c r="X10" i="7"/>
  <c r="W10" i="7"/>
  <c r="V10" i="7"/>
  <c r="AS9" i="7"/>
  <c r="AR9" i="7"/>
  <c r="AP9" i="7"/>
  <c r="AO9" i="7"/>
  <c r="AN9" i="7"/>
  <c r="AM9" i="7"/>
  <c r="AK9" i="7"/>
  <c r="AJ9" i="7"/>
  <c r="AE9" i="7"/>
  <c r="AD9" i="7"/>
  <c r="AC9" i="7"/>
  <c r="AB9" i="7"/>
  <c r="Z9" i="7"/>
  <c r="Y9" i="7"/>
  <c r="X9" i="7"/>
  <c r="W9" i="7"/>
  <c r="V9" i="7"/>
  <c r="AS8" i="7"/>
  <c r="AR8" i="7"/>
  <c r="AP8" i="7"/>
  <c r="AO8" i="7"/>
  <c r="AN8" i="7"/>
  <c r="AM8" i="7"/>
  <c r="AK8" i="7"/>
  <c r="AJ8" i="7"/>
  <c r="AE8" i="7"/>
  <c r="AD8" i="7"/>
  <c r="AC8" i="7"/>
  <c r="AB8" i="7"/>
  <c r="Z8" i="7"/>
  <c r="Y8" i="7"/>
  <c r="X8" i="7"/>
  <c r="W8" i="7"/>
  <c r="V8" i="7"/>
  <c r="AS7" i="7"/>
  <c r="AR7" i="7"/>
  <c r="AP7" i="7"/>
  <c r="AO7" i="7"/>
  <c r="AN7" i="7"/>
  <c r="AM7" i="7"/>
  <c r="AK7" i="7"/>
  <c r="AE7" i="7"/>
  <c r="AD7" i="7"/>
  <c r="AC7" i="7"/>
  <c r="AB7" i="7"/>
  <c r="Z7" i="7"/>
  <c r="Y7" i="7"/>
  <c r="X7" i="7"/>
  <c r="W7" i="7"/>
  <c r="V7" i="7"/>
  <c r="AS6" i="7"/>
  <c r="AR6" i="7"/>
  <c r="AP6" i="7"/>
  <c r="AO6" i="7"/>
  <c r="AN6" i="7"/>
  <c r="AM6" i="7"/>
  <c r="AK6" i="7"/>
  <c r="AE6" i="7"/>
  <c r="AD6" i="7"/>
  <c r="AC6" i="7"/>
  <c r="AB6" i="7"/>
  <c r="Z6" i="7"/>
  <c r="Y6" i="7"/>
  <c r="X6" i="7"/>
  <c r="W6" i="7"/>
  <c r="V6" i="7"/>
  <c r="AS5" i="7"/>
  <c r="AR5" i="7"/>
  <c r="AP5" i="7"/>
  <c r="AO5" i="7"/>
  <c r="AN5" i="7"/>
  <c r="AM5" i="7"/>
  <c r="AK5" i="7"/>
  <c r="AE5" i="7"/>
  <c r="AD5" i="7"/>
  <c r="AC5" i="7"/>
  <c r="AB5" i="7"/>
  <c r="Z5" i="7"/>
  <c r="Y5" i="7"/>
  <c r="X5" i="7"/>
  <c r="W5" i="7"/>
  <c r="V5" i="7"/>
  <c r="AS4" i="7"/>
  <c r="AR4" i="7"/>
  <c r="AP4" i="7"/>
  <c r="AO4" i="7"/>
  <c r="AN4" i="7"/>
  <c r="AM4" i="7"/>
  <c r="AK4" i="7"/>
  <c r="AE4" i="7"/>
  <c r="AD4" i="7"/>
  <c r="AC4" i="7"/>
  <c r="AB4" i="7"/>
  <c r="Z4" i="7"/>
  <c r="Y4" i="7"/>
  <c r="X4" i="7"/>
  <c r="W4" i="7"/>
  <c r="V4" i="7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K93" i="199"/>
  <c r="B93" i="199"/>
  <c r="C93" i="199" s="1"/>
  <c r="A93" i="199"/>
  <c r="K92" i="199"/>
  <c r="B92" i="199"/>
  <c r="C92" i="199" s="1"/>
  <c r="A92" i="199"/>
  <c r="K91" i="199"/>
  <c r="B91" i="199"/>
  <c r="C91" i="199" s="1"/>
  <c r="A91" i="199"/>
  <c r="K90" i="199"/>
  <c r="B90" i="199"/>
  <c r="C90" i="199" s="1"/>
  <c r="A90" i="199"/>
  <c r="K89" i="199"/>
  <c r="B89" i="199"/>
  <c r="C89" i="199" s="1"/>
  <c r="A89" i="199"/>
  <c r="K88" i="199"/>
  <c r="B88" i="199"/>
  <c r="C88" i="199" s="1"/>
  <c r="A88" i="199"/>
  <c r="K87" i="199"/>
  <c r="B87" i="199"/>
  <c r="C87" i="199" s="1"/>
  <c r="A87" i="199"/>
  <c r="K86" i="199"/>
  <c r="B86" i="199"/>
  <c r="C86" i="199" s="1"/>
  <c r="A86" i="199"/>
  <c r="K85" i="199"/>
  <c r="B85" i="199"/>
  <c r="C85" i="199" s="1"/>
  <c r="A85" i="199"/>
  <c r="K84" i="199"/>
  <c r="B84" i="199"/>
  <c r="C84" i="199" s="1"/>
  <c r="A84" i="199"/>
  <c r="K83" i="199"/>
  <c r="B83" i="199"/>
  <c r="C83" i="199" s="1"/>
  <c r="A83" i="199"/>
  <c r="K82" i="199"/>
  <c r="B82" i="199"/>
  <c r="C82" i="199" s="1"/>
  <c r="A82" i="199"/>
  <c r="K81" i="199"/>
  <c r="B81" i="199"/>
  <c r="C81" i="199" s="1"/>
  <c r="A81" i="199"/>
  <c r="K80" i="199"/>
  <c r="B80" i="199"/>
  <c r="C80" i="199" s="1"/>
  <c r="A80" i="199"/>
  <c r="K79" i="199"/>
  <c r="B79" i="199"/>
  <c r="C79" i="199" s="1"/>
  <c r="A79" i="199"/>
  <c r="K78" i="199"/>
  <c r="B78" i="199"/>
  <c r="C78" i="199" s="1"/>
  <c r="A78" i="199"/>
  <c r="K77" i="199"/>
  <c r="B77" i="199"/>
  <c r="C77" i="199" s="1"/>
  <c r="A77" i="199"/>
  <c r="K76" i="199"/>
  <c r="B76" i="199"/>
  <c r="C76" i="199" s="1"/>
  <c r="A76" i="199"/>
  <c r="K75" i="199"/>
  <c r="B75" i="199"/>
  <c r="C75" i="199" s="1"/>
  <c r="A75" i="199"/>
  <c r="K74" i="199"/>
  <c r="B74" i="199"/>
  <c r="C74" i="199" s="1"/>
  <c r="A74" i="199"/>
  <c r="K73" i="199"/>
  <c r="B73" i="199"/>
  <c r="C73" i="199" s="1"/>
  <c r="A73" i="199"/>
  <c r="K72" i="199"/>
  <c r="B72" i="199"/>
  <c r="C72" i="199" s="1"/>
  <c r="A72" i="199"/>
  <c r="K71" i="199"/>
  <c r="B71" i="199"/>
  <c r="C71" i="199" s="1"/>
  <c r="A71" i="199"/>
  <c r="K70" i="199"/>
  <c r="B70" i="199"/>
  <c r="C70" i="199" s="1"/>
  <c r="A70" i="199"/>
  <c r="K69" i="199"/>
  <c r="B69" i="199"/>
  <c r="C69" i="199" s="1"/>
  <c r="A69" i="199"/>
  <c r="K68" i="199"/>
  <c r="B68" i="199"/>
  <c r="C68" i="199" s="1"/>
  <c r="A68" i="199"/>
  <c r="K67" i="199"/>
  <c r="B67" i="199"/>
  <c r="C67" i="199" s="1"/>
  <c r="A67" i="199"/>
  <c r="K66" i="199"/>
  <c r="B66" i="199"/>
  <c r="C66" i="199" s="1"/>
  <c r="A66" i="199"/>
  <c r="K65" i="199"/>
  <c r="B65" i="199"/>
  <c r="C65" i="199" s="1"/>
  <c r="A65" i="199"/>
  <c r="K64" i="199"/>
  <c r="B64" i="199"/>
  <c r="C64" i="199" s="1"/>
  <c r="A64" i="199"/>
  <c r="K63" i="199"/>
  <c r="B63" i="199"/>
  <c r="C63" i="199" s="1"/>
  <c r="A63" i="199"/>
  <c r="K62" i="199"/>
  <c r="B62" i="199"/>
  <c r="C62" i="199" s="1"/>
  <c r="A62" i="199"/>
  <c r="K61" i="199"/>
  <c r="B61" i="199"/>
  <c r="C61" i="199" s="1"/>
  <c r="A61" i="199"/>
  <c r="K60" i="199"/>
  <c r="B60" i="199"/>
  <c r="C60" i="199" s="1"/>
  <c r="A60" i="199"/>
  <c r="K59" i="199"/>
  <c r="B59" i="199"/>
  <c r="C59" i="199" s="1"/>
  <c r="A59" i="199"/>
  <c r="K58" i="199"/>
  <c r="B58" i="199"/>
  <c r="C58" i="199" s="1"/>
  <c r="A58" i="199"/>
  <c r="K57" i="199"/>
  <c r="B57" i="199"/>
  <c r="C57" i="199" s="1"/>
  <c r="A57" i="199"/>
  <c r="K56" i="199"/>
  <c r="B56" i="199"/>
  <c r="C56" i="199" s="1"/>
  <c r="A56" i="199"/>
  <c r="K55" i="199"/>
  <c r="B55" i="199"/>
  <c r="C55" i="199" s="1"/>
  <c r="A55" i="199"/>
  <c r="K54" i="199"/>
  <c r="B54" i="199"/>
  <c r="C54" i="199" s="1"/>
  <c r="A54" i="199"/>
  <c r="K53" i="199"/>
  <c r="B53" i="199"/>
  <c r="C53" i="199" s="1"/>
  <c r="A53" i="199"/>
  <c r="K52" i="199"/>
  <c r="B52" i="199"/>
  <c r="C52" i="199" s="1"/>
  <c r="A52" i="199"/>
  <c r="K51" i="199"/>
  <c r="B51" i="199"/>
  <c r="C51" i="199" s="1"/>
  <c r="A51" i="199"/>
  <c r="K50" i="199"/>
  <c r="B50" i="199"/>
  <c r="A50" i="199"/>
  <c r="K49" i="199"/>
  <c r="B49" i="199"/>
  <c r="A49" i="199"/>
  <c r="K48" i="199"/>
  <c r="B48" i="199"/>
  <c r="A48" i="199"/>
  <c r="K47" i="199"/>
  <c r="B47" i="199"/>
  <c r="A47" i="199"/>
  <c r="K46" i="199"/>
  <c r="B46" i="199"/>
  <c r="A46" i="199"/>
  <c r="K45" i="199"/>
  <c r="B45" i="199"/>
  <c r="A45" i="199"/>
  <c r="K44" i="199"/>
  <c r="B44" i="199"/>
  <c r="A44" i="199"/>
  <c r="K43" i="199"/>
  <c r="B43" i="199"/>
  <c r="A43" i="199"/>
  <c r="K42" i="199"/>
  <c r="B42" i="199"/>
  <c r="A42" i="199"/>
  <c r="K41" i="199"/>
  <c r="B41" i="199"/>
  <c r="C41" i="199" s="1"/>
  <c r="A41" i="199"/>
  <c r="K40" i="199"/>
  <c r="B40" i="199"/>
  <c r="A40" i="199"/>
  <c r="K39" i="199"/>
  <c r="B39" i="199"/>
  <c r="A39" i="199"/>
  <c r="K38" i="199"/>
  <c r="B38" i="199"/>
  <c r="A38" i="199"/>
  <c r="K37" i="199"/>
  <c r="B37" i="199"/>
  <c r="K36" i="199"/>
  <c r="C36" i="199"/>
  <c r="K35" i="199"/>
  <c r="C35" i="199"/>
  <c r="K34" i="199"/>
  <c r="C34" i="199"/>
  <c r="K33" i="199"/>
  <c r="C33" i="199"/>
  <c r="K32" i="199"/>
  <c r="C32" i="199"/>
  <c r="K31" i="199"/>
  <c r="C31" i="199"/>
  <c r="K30" i="199"/>
  <c r="K29" i="199"/>
  <c r="C29" i="199"/>
  <c r="K28" i="199"/>
  <c r="K27" i="199"/>
  <c r="K26" i="199"/>
  <c r="K25" i="199"/>
  <c r="C25" i="199"/>
  <c r="K24" i="199"/>
  <c r="K23" i="199"/>
  <c r="K22" i="199"/>
  <c r="C22" i="199"/>
  <c r="K21" i="199"/>
  <c r="K20" i="199"/>
  <c r="K19" i="199"/>
  <c r="K18" i="199"/>
  <c r="C18" i="199"/>
  <c r="K17" i="199"/>
  <c r="C17" i="199"/>
  <c r="K16" i="199"/>
  <c r="K15" i="199"/>
  <c r="K14" i="199"/>
  <c r="K13" i="199"/>
  <c r="C13" i="199"/>
  <c r="K12" i="199"/>
  <c r="K11" i="199"/>
  <c r="K10" i="199"/>
  <c r="K9" i="199"/>
  <c r="C9" i="199"/>
  <c r="K8" i="199"/>
  <c r="K7" i="199"/>
  <c r="K6" i="199"/>
  <c r="K5" i="199"/>
  <c r="C5" i="199"/>
  <c r="K4" i="199"/>
  <c r="A2" i="199"/>
  <c r="A1" i="199"/>
  <c r="AT5" i="7" l="1"/>
  <c r="AT6" i="7"/>
  <c r="C44" i="200"/>
  <c r="C46" i="200"/>
  <c r="C48" i="200"/>
  <c r="C50" i="200"/>
  <c r="C44" i="207"/>
  <c r="C46" i="207"/>
  <c r="C48" i="207"/>
  <c r="C50" i="207"/>
  <c r="C31" i="206"/>
  <c r="C45" i="206"/>
  <c r="C47" i="206"/>
  <c r="C49" i="206"/>
  <c r="C44" i="205"/>
  <c r="C45" i="199"/>
  <c r="C48" i="205"/>
  <c r="AT8" i="7"/>
  <c r="C31" i="200"/>
  <c r="C45" i="200"/>
  <c r="C47" i="200"/>
  <c r="C49" i="200"/>
  <c r="C31" i="207"/>
  <c r="C43" i="207"/>
  <c r="C45" i="207"/>
  <c r="C47" i="207"/>
  <c r="C49" i="207"/>
  <c r="C49" i="199"/>
  <c r="C46" i="205"/>
  <c r="C40" i="199"/>
  <c r="C44" i="199"/>
  <c r="C48" i="199"/>
  <c r="C44" i="206"/>
  <c r="C46" i="206"/>
  <c r="C48" i="206"/>
  <c r="C50" i="206"/>
  <c r="C37" i="199"/>
  <c r="C47" i="199"/>
  <c r="C50" i="205"/>
  <c r="C46" i="199"/>
  <c r="C50" i="199"/>
  <c r="C31" i="205"/>
  <c r="C45" i="205"/>
  <c r="C47" i="205"/>
  <c r="C49" i="205"/>
  <c r="C39" i="200"/>
  <c r="C43" i="205"/>
  <c r="C35" i="206"/>
  <c r="C35" i="207"/>
  <c r="C34" i="200"/>
  <c r="C38" i="200"/>
  <c r="C42" i="200"/>
  <c r="C34" i="205"/>
  <c r="C38" i="205"/>
  <c r="C42" i="205"/>
  <c r="C34" i="206"/>
  <c r="C38" i="206"/>
  <c r="C42" i="206"/>
  <c r="C34" i="207"/>
  <c r="C38" i="207"/>
  <c r="C42" i="207"/>
  <c r="C35" i="200"/>
  <c r="C35" i="205"/>
  <c r="C39" i="206"/>
  <c r="C39" i="207"/>
  <c r="C39" i="199"/>
  <c r="C43" i="199"/>
  <c r="AT9" i="7"/>
  <c r="C33" i="200"/>
  <c r="C37" i="200"/>
  <c r="C41" i="200"/>
  <c r="C33" i="205"/>
  <c r="C37" i="205"/>
  <c r="C41" i="205"/>
  <c r="C33" i="206"/>
  <c r="C37" i="206"/>
  <c r="C41" i="206"/>
  <c r="C33" i="207"/>
  <c r="C37" i="207"/>
  <c r="C41" i="207"/>
  <c r="C43" i="200"/>
  <c r="C39" i="205"/>
  <c r="C43" i="206"/>
  <c r="C38" i="199"/>
  <c r="C42" i="199"/>
  <c r="AT7" i="7"/>
  <c r="C32" i="200"/>
  <c r="C36" i="200"/>
  <c r="C40" i="200"/>
  <c r="C32" i="205"/>
  <c r="C36" i="205"/>
  <c r="C40" i="205"/>
  <c r="C32" i="206"/>
  <c r="C36" i="206"/>
  <c r="C40" i="206"/>
  <c r="C32" i="207"/>
  <c r="C36" i="207"/>
  <c r="C40" i="207"/>
  <c r="AT4" i="7"/>
  <c r="C11" i="205"/>
  <c r="C15" i="205"/>
  <c r="C27" i="205"/>
  <c r="C6" i="206"/>
  <c r="C10" i="206"/>
  <c r="C22" i="206"/>
  <c r="C30" i="206"/>
  <c r="C11" i="199"/>
  <c r="C24" i="199"/>
  <c r="C10" i="200"/>
  <c r="C14" i="200"/>
  <c r="C18" i="200"/>
  <c r="C22" i="200"/>
  <c r="C26" i="200"/>
  <c r="C30" i="200"/>
  <c r="C5" i="207"/>
  <c r="C9" i="207"/>
  <c r="C13" i="207"/>
  <c r="C17" i="207"/>
  <c r="C21" i="207"/>
  <c r="C25" i="207"/>
  <c r="C29" i="207"/>
  <c r="C7" i="205"/>
  <c r="C19" i="205"/>
  <c r="C23" i="205"/>
  <c r="C14" i="206"/>
  <c r="C18" i="206"/>
  <c r="C26" i="206"/>
  <c r="C7" i="199"/>
  <c r="C15" i="199"/>
  <c r="C20" i="199"/>
  <c r="C28" i="199"/>
  <c r="C6" i="200"/>
  <c r="C6" i="199"/>
  <c r="C10" i="199"/>
  <c r="C14" i="199"/>
  <c r="C19" i="199"/>
  <c r="C23" i="199"/>
  <c r="C27" i="199"/>
  <c r="C4" i="199"/>
  <c r="C8" i="199"/>
  <c r="C12" i="199"/>
  <c r="C16" i="199"/>
  <c r="C21" i="199"/>
  <c r="C26" i="199"/>
  <c r="C30" i="199"/>
  <c r="C5" i="205"/>
  <c r="C9" i="205"/>
  <c r="C13" i="205"/>
  <c r="C17" i="205"/>
  <c r="C21" i="205"/>
  <c r="C25" i="205"/>
  <c r="C29" i="205"/>
  <c r="C4" i="206"/>
  <c r="C8" i="206"/>
  <c r="C12" i="206"/>
  <c r="C16" i="206"/>
  <c r="C20" i="206"/>
  <c r="C24" i="206"/>
  <c r="C28" i="206"/>
  <c r="C4" i="200"/>
  <c r="C8" i="200"/>
  <c r="C12" i="200"/>
  <c r="C16" i="200"/>
  <c r="C20" i="200"/>
  <c r="C24" i="200"/>
  <c r="C28" i="200"/>
  <c r="C7" i="207"/>
  <c r="C11" i="207"/>
  <c r="C15" i="207"/>
  <c r="C19" i="207"/>
  <c r="C23" i="207"/>
  <c r="C27" i="207"/>
  <c r="C7" i="200"/>
  <c r="C11" i="200"/>
  <c r="C15" i="200"/>
  <c r="C19" i="200"/>
  <c r="C23" i="200"/>
  <c r="C27" i="200"/>
  <c r="C6" i="205"/>
  <c r="C10" i="205"/>
  <c r="C14" i="205"/>
  <c r="C18" i="205"/>
  <c r="C22" i="205"/>
  <c r="C26" i="205"/>
  <c r="C30" i="205"/>
  <c r="C5" i="206"/>
  <c r="C9" i="206"/>
  <c r="C13" i="206"/>
  <c r="C17" i="206"/>
  <c r="C21" i="206"/>
  <c r="C25" i="206"/>
  <c r="C29" i="206"/>
  <c r="C4" i="207"/>
  <c r="C8" i="207"/>
  <c r="C12" i="207"/>
  <c r="C16" i="207"/>
  <c r="C20" i="207"/>
  <c r="C24" i="207"/>
  <c r="C28" i="207"/>
  <c r="C5" i="200"/>
  <c r="C9" i="200"/>
  <c r="C13" i="200"/>
  <c r="C17" i="200"/>
  <c r="C21" i="200"/>
  <c r="C25" i="200"/>
  <c r="C29" i="200"/>
  <c r="C4" i="205"/>
  <c r="C8" i="205"/>
  <c r="C12" i="205"/>
  <c r="C16" i="205"/>
  <c r="C20" i="205"/>
  <c r="C24" i="205"/>
  <c r="C28" i="205"/>
  <c r="C7" i="206"/>
  <c r="C11" i="206"/>
  <c r="C15" i="206"/>
  <c r="C19" i="206"/>
  <c r="C23" i="206"/>
  <c r="C27" i="206"/>
  <c r="C6" i="207"/>
  <c r="C10" i="207"/>
  <c r="C14" i="207"/>
  <c r="C18" i="207"/>
  <c r="C22" i="207"/>
  <c r="C26" i="207"/>
  <c r="C30" i="207"/>
</calcChain>
</file>

<file path=xl/sharedStrings.xml><?xml version="1.0" encoding="utf-8"?>
<sst xmlns="http://schemas.openxmlformats.org/spreadsheetml/2006/main" count="1377" uniqueCount="149">
  <si>
    <t>Female</t>
  </si>
  <si>
    <t>Male</t>
  </si>
  <si>
    <t>Gender</t>
  </si>
  <si>
    <t>WT</t>
  </si>
  <si>
    <t>JT</t>
  </si>
  <si>
    <t>DT</t>
  </si>
  <si>
    <t>SP</t>
  </si>
  <si>
    <t>HT</t>
  </si>
  <si>
    <t>Place</t>
  </si>
  <si>
    <t>Score</t>
  </si>
  <si>
    <t>Pent WT</t>
  </si>
  <si>
    <t>Pent JT</t>
  </si>
  <si>
    <t>Pent DT</t>
  </si>
  <si>
    <t>Pent     SP</t>
  </si>
  <si>
    <t>Pent HT</t>
  </si>
  <si>
    <t xml:space="preserve">Age </t>
  </si>
  <si>
    <t>Name</t>
  </si>
  <si>
    <t>35lb</t>
  </si>
  <si>
    <t>25lb</t>
  </si>
  <si>
    <t>20lb</t>
  </si>
  <si>
    <t>16lb</t>
  </si>
  <si>
    <t>4k</t>
  </si>
  <si>
    <t>400g</t>
  </si>
  <si>
    <t>0.75k</t>
  </si>
  <si>
    <t>2k</t>
  </si>
  <si>
    <t>44lb</t>
  </si>
  <si>
    <t>12lb</t>
  </si>
  <si>
    <t>500g</t>
  </si>
  <si>
    <t>3k</t>
  </si>
  <si>
    <t>56lb</t>
  </si>
  <si>
    <t>98lb</t>
  </si>
  <si>
    <t>600g</t>
  </si>
  <si>
    <t>1k</t>
  </si>
  <si>
    <t>200lb</t>
  </si>
  <si>
    <t>5k</t>
  </si>
  <si>
    <t>300lb</t>
  </si>
  <si>
    <t>700g</t>
  </si>
  <si>
    <t>1.5k</t>
  </si>
  <si>
    <t>6k</t>
  </si>
  <si>
    <t>800g</t>
  </si>
  <si>
    <t>Ultra 3</t>
  </si>
  <si>
    <t>Ultra 2</t>
  </si>
  <si>
    <t>Ultra 1</t>
  </si>
  <si>
    <t>Super</t>
  </si>
  <si>
    <t>Weight</t>
  </si>
  <si>
    <t>Javelin</t>
  </si>
  <si>
    <t>Discus</t>
  </si>
  <si>
    <t>Shot</t>
  </si>
  <si>
    <t>Hammer</t>
  </si>
  <si>
    <t>Age</t>
  </si>
  <si>
    <t xml:space="preserve"> </t>
  </si>
  <si>
    <t/>
  </si>
  <si>
    <t>records</t>
  </si>
  <si>
    <t>Percentages of Distance compared to the 35# Weight</t>
  </si>
  <si>
    <t>chg.</t>
  </si>
  <si>
    <t>2010 35#</t>
  </si>
  <si>
    <t>2006 35#</t>
  </si>
  <si>
    <t>300#</t>
  </si>
  <si>
    <t>200#</t>
  </si>
  <si>
    <t>98#</t>
  </si>
  <si>
    <t>56#</t>
  </si>
  <si>
    <t>44#</t>
  </si>
  <si>
    <t>35#</t>
  </si>
  <si>
    <t>25#</t>
  </si>
  <si>
    <t>20#</t>
  </si>
  <si>
    <t>16#</t>
  </si>
  <si>
    <t>12#</t>
  </si>
  <si>
    <t>2010  Factors rounded to four digits</t>
  </si>
  <si>
    <t>Differences from 2006 to 2010 Age Factors</t>
  </si>
  <si>
    <t>2006 Age Factors</t>
  </si>
  <si>
    <t>2010  Factors Corrected to the 35# Weight</t>
  </si>
  <si>
    <t>2015 WMA Weight Pentathlon Age Factors</t>
  </si>
  <si>
    <t>2006 WMA Men's Weight Pentathlon 1 Year Age Factors</t>
  </si>
  <si>
    <t xml:space="preserve">HT </t>
  </si>
  <si>
    <t>C</t>
  </si>
  <si>
    <t>B</t>
  </si>
  <si>
    <t>A</t>
  </si>
  <si>
    <t>1985 IAAF COMPUTER FORMULA CONSTANTS</t>
  </si>
  <si>
    <t>2015 WMA Women's Weight Pentathlon Age Factors</t>
  </si>
  <si>
    <t>2006 WMA Women's Weight Pentathlon 1 Year Age Factors</t>
  </si>
  <si>
    <t>Throws      Pent</t>
  </si>
  <si>
    <t>Wt</t>
  </si>
  <si>
    <t>Att 1</t>
  </si>
  <si>
    <t>Att 2</t>
  </si>
  <si>
    <t>Att 3</t>
  </si>
  <si>
    <t>Best</t>
  </si>
  <si>
    <t>Att 4</t>
  </si>
  <si>
    <t>Att 5</t>
  </si>
  <si>
    <t>Att 6</t>
  </si>
  <si>
    <t>Pl</t>
  </si>
  <si>
    <t>AG</t>
  </si>
  <si>
    <t>Event: Hammer</t>
  </si>
  <si>
    <t>M50</t>
  </si>
  <si>
    <t>Event: Shot Put</t>
  </si>
  <si>
    <t>Event: Discus</t>
  </si>
  <si>
    <t>Event: Javelin</t>
  </si>
  <si>
    <t>Event: Weight</t>
  </si>
  <si>
    <t>M</t>
  </si>
  <si>
    <t>Kolín</t>
  </si>
  <si>
    <t>F</t>
  </si>
  <si>
    <t>Heinl Martin</t>
  </si>
  <si>
    <t>Peňáz Pavel</t>
  </si>
  <si>
    <t>Matura Jiří</t>
  </si>
  <si>
    <t>Taibr Pavel</t>
  </si>
  <si>
    <t>Šolar Jiří</t>
  </si>
  <si>
    <t>Veleba Pavel</t>
  </si>
  <si>
    <t>Sosna Václav</t>
  </si>
  <si>
    <t>Řechka Bedřich</t>
  </si>
  <si>
    <t>Váňáčová Irena</t>
  </si>
  <si>
    <t>Zwolski Edward</t>
  </si>
  <si>
    <t>Bakala Jan</t>
  </si>
  <si>
    <t>Čapková Jana</t>
  </si>
  <si>
    <t>Zelinka Petr</t>
  </si>
  <si>
    <t>Kuděj Pavel</t>
  </si>
  <si>
    <t>Kužel Josef</t>
  </si>
  <si>
    <t>Rycková Ema</t>
  </si>
  <si>
    <t>Stahlová Irena</t>
  </si>
  <si>
    <t>Kašpar Zdeněk</t>
  </si>
  <si>
    <t>Pumprlová Zuzana</t>
  </si>
  <si>
    <t>Filip Petr</t>
  </si>
  <si>
    <t xml:space="preserve"> 10.09.2022 </t>
  </si>
  <si>
    <t xml:space="preserve"> MČR Vrhačský pětiboj masters</t>
  </si>
  <si>
    <t>Toman Václav</t>
  </si>
  <si>
    <t>Dvořáková Dana</t>
  </si>
  <si>
    <t>Táborský Jiří</t>
  </si>
  <si>
    <t>Zákoucký Vít</t>
  </si>
  <si>
    <t>Klíma Mojmír</t>
  </si>
  <si>
    <t>Šašková Irena</t>
  </si>
  <si>
    <t>Noasová Jindřiška</t>
  </si>
  <si>
    <t>Tlapák Michal</t>
  </si>
  <si>
    <t>Rus Vít</t>
  </si>
  <si>
    <t>Kadlečík Vladimír</t>
  </si>
  <si>
    <t>Podzemský Václav</t>
  </si>
  <si>
    <t>Úlehlová Klára</t>
  </si>
  <si>
    <t>Dráb František</t>
  </si>
  <si>
    <t>M55</t>
  </si>
  <si>
    <t>M40</t>
  </si>
  <si>
    <t>M45</t>
  </si>
  <si>
    <t>M35</t>
  </si>
  <si>
    <t>N/A</t>
  </si>
  <si>
    <t>0</t>
  </si>
  <si>
    <t>M65</t>
  </si>
  <si>
    <t>M70</t>
  </si>
  <si>
    <t>F40</t>
  </si>
  <si>
    <t>F45</t>
  </si>
  <si>
    <t>F50</t>
  </si>
  <si>
    <t>F55</t>
  </si>
  <si>
    <t>F65</t>
  </si>
  <si>
    <t>F60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</si>
</sst>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.0000"/>
    <numFmt numFmtId="166" formatCode="[$-F800]dddd\,\ mmmm\ dd\,\ yyyy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9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name val="Univers"/>
      <family val="2"/>
    </font>
    <font>
      <sz val="12"/>
      <name val="Times"/>
      <family val="1"/>
    </font>
    <font>
      <sz val="14"/>
      <name val="Arial"/>
      <family val="2"/>
    </font>
    <font>
      <sz val="22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10"/>
      <color theme="0" tint="-0.149998474074526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7" fillId="4" borderId="0" applyNumberFormat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2" fontId="2" fillId="2" borderId="0" xfId="0" applyNumberFormat="1" applyFont="1" applyFill="1" applyAlignment="1">
      <alignment horizontal="center" vertical="center" wrapText="1"/>
    </xf>
    <xf numFmtId="9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0" fontId="4" fillId="0" borderId="0" xfId="0" applyFont="1"/>
    <xf numFmtId="9" fontId="4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9" fontId="3" fillId="0" borderId="0" xfId="0" applyNumberFormat="1" applyFont="1"/>
    <xf numFmtId="0" fontId="0" fillId="0" borderId="0" xfId="0" applyAlignment="1">
      <alignment horizontal="center"/>
    </xf>
    <xf numFmtId="0" fontId="12" fillId="0" borderId="0" xfId="0" applyFont="1"/>
    <xf numFmtId="165" fontId="12" fillId="0" borderId="0" xfId="0" applyNumberFormat="1" applyFont="1"/>
    <xf numFmtId="164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2" fillId="0" borderId="0" xfId="0" applyNumberFormat="1" applyFont="1"/>
    <xf numFmtId="164" fontId="11" fillId="5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6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7" fillId="7" borderId="0" xfId="1" applyFill="1"/>
    <xf numFmtId="0" fontId="1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5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2" fontId="15" fillId="0" borderId="2" xfId="0" applyNumberFormat="1" applyFont="1" applyBorder="1" applyAlignment="1" applyProtection="1">
      <alignment horizontal="center"/>
      <protection locked="0"/>
    </xf>
    <xf numFmtId="2" fontId="15" fillId="8" borderId="2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2" xfId="2" applyFont="1" applyBorder="1"/>
    <xf numFmtId="0" fontId="15" fillId="0" borderId="2" xfId="2" applyFont="1" applyBorder="1" applyAlignment="1">
      <alignment horizontal="center"/>
    </xf>
    <xf numFmtId="2" fontId="2" fillId="2" borderId="0" xfId="2" applyNumberFormat="1" applyFont="1" applyFill="1" applyAlignment="1">
      <alignment horizontal="center" vertical="center" wrapText="1"/>
    </xf>
    <xf numFmtId="0" fontId="3" fillId="0" borderId="0" xfId="2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0" fillId="7" borderId="1" xfId="0" applyFill="1" applyBorder="1"/>
    <xf numFmtId="2" fontId="0" fillId="0" borderId="3" xfId="0" applyNumberFormat="1" applyBorder="1" applyProtection="1">
      <protection locked="0"/>
    </xf>
    <xf numFmtId="0" fontId="0" fillId="7" borderId="1" xfId="0" applyFill="1" applyBorder="1" applyAlignment="1">
      <alignment horizontal="center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2" fontId="0" fillId="9" borderId="5" xfId="0" applyNumberFormat="1" applyFill="1" applyBorder="1" applyAlignment="1" applyProtection="1">
      <alignment horizontal="center"/>
      <protection locked="0"/>
    </xf>
    <xf numFmtId="0" fontId="4" fillId="7" borderId="4" xfId="0" applyFont="1" applyFill="1" applyBorder="1"/>
    <xf numFmtId="2" fontId="0" fillId="3" borderId="5" xfId="0" applyNumberFormat="1" applyFill="1" applyBorder="1"/>
    <xf numFmtId="2" fontId="18" fillId="3" borderId="5" xfId="0" applyNumberFormat="1" applyFont="1" applyFill="1" applyBorder="1"/>
    <xf numFmtId="2" fontId="19" fillId="3" borderId="5" xfId="0" applyNumberFormat="1" applyFont="1" applyFill="1" applyBorder="1"/>
    <xf numFmtId="2" fontId="19" fillId="3" borderId="5" xfId="0" applyNumberFormat="1" applyFon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/>
    <xf numFmtId="0" fontId="4" fillId="7" borderId="4" xfId="0" applyFont="1" applyFill="1" applyBorder="1" applyProtection="1">
      <protection locked="0"/>
    </xf>
    <xf numFmtId="0" fontId="4" fillId="0" borderId="4" xfId="0" applyFont="1" applyBorder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166" fontId="5" fillId="0" borderId="3" xfId="0" applyNumberFormat="1" applyFont="1" applyBorder="1" applyAlignment="1">
      <alignment horizontal="center"/>
    </xf>
  </cellXfs>
  <cellStyles count="5">
    <cellStyle name="60 % – Zvýraznění 1" xfId="1" builtinId="32"/>
    <cellStyle name="Hyperlink 2" xfId="3" xr:uid="{00000000-0005-0000-0000-000001000000}"/>
    <cellStyle name="Normal 2" xfId="2" xr:uid="{00000000-0005-0000-0000-000002000000}"/>
    <cellStyle name="Normal 3" xfId="4" xr:uid="{00000000-0005-0000-0000-000003000000}"/>
    <cellStyle name="Normální" xfId="0" builtinId="0"/>
  </cellStyles>
  <dxfs count="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9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Men Ultra Weight Age Factors</a:t>
            </a:r>
          </a:p>
        </c:rich>
      </c:tx>
      <c:layout>
        <c:manualLayout>
          <c:xMode val="edge"/>
          <c:yMode val="edge"/>
          <c:x val="0.37180910099889042"/>
          <c:y val="1.9575856443719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10876803551602"/>
          <c:y val="0.12234910277324602"/>
          <c:w val="0.79356270810210716"/>
          <c:h val="0.77161500815660755"/>
        </c:manualLayout>
      </c:layout>
      <c:scatterChart>
        <c:scatterStyle val="lineMarker"/>
        <c:varyColors val="0"/>
        <c:ser>
          <c:idx val="0"/>
          <c:order val="0"/>
          <c:tx>
            <c:strRef>
              <c:f>MAF!$B$3</c:f>
              <c:strCache>
                <c:ptCount val="1"/>
                <c:pt idx="0">
                  <c:v>12#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MAF!$B$4:$B$18</c:f>
              <c:numCache>
                <c:formatCode>0.0000</c:formatCode>
                <c:ptCount val="15"/>
                <c:pt idx="10">
                  <c:v>1.3043</c:v>
                </c:pt>
                <c:pt idx="11">
                  <c:v>1.4452</c:v>
                </c:pt>
                <c:pt idx="12">
                  <c:v>1.6714</c:v>
                </c:pt>
                <c:pt idx="13">
                  <c:v>2.1057000000000001</c:v>
                </c:pt>
                <c:pt idx="14">
                  <c:v>3.2456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3-4012-83D5-A5A46FC26969}"/>
            </c:ext>
          </c:extLst>
        </c:ser>
        <c:ser>
          <c:idx val="1"/>
          <c:order val="1"/>
          <c:tx>
            <c:strRef>
              <c:f>MAF!$C$3</c:f>
              <c:strCache>
                <c:ptCount val="1"/>
                <c:pt idx="0">
                  <c:v>16#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MAF!$C$4:$C$18</c:f>
              <c:numCache>
                <c:formatCode>0.0000</c:formatCode>
                <c:ptCount val="15"/>
                <c:pt idx="8">
                  <c:v>1.1408</c:v>
                </c:pt>
                <c:pt idx="9">
                  <c:v>1.2285999999999999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3-4012-83D5-A5A46FC26969}"/>
            </c:ext>
          </c:extLst>
        </c:ser>
        <c:ser>
          <c:idx val="2"/>
          <c:order val="2"/>
          <c:tx>
            <c:strRef>
              <c:f>MAF!$D$3</c:f>
              <c:strCache>
                <c:ptCount val="1"/>
                <c:pt idx="0">
                  <c:v>20#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MAF!$D$4:$D$18</c:f>
              <c:numCache>
                <c:formatCode>0.0000</c:formatCode>
                <c:ptCount val="15"/>
                <c:pt idx="6">
                  <c:v>1.0424</c:v>
                </c:pt>
                <c:pt idx="7">
                  <c:v>1.1153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3-4012-83D5-A5A46FC26969}"/>
            </c:ext>
          </c:extLst>
        </c:ser>
        <c:ser>
          <c:idx val="3"/>
          <c:order val="3"/>
          <c:tx>
            <c:strRef>
              <c:f>MAF!$E$3</c:f>
              <c:strCache>
                <c:ptCount val="1"/>
                <c:pt idx="0">
                  <c:v>25#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MAF!$E$4:$E$18</c:f>
              <c:numCache>
                <c:formatCode>0.0000</c:formatCode>
                <c:ptCount val="15"/>
                <c:pt idx="4">
                  <c:v>1.0488</c:v>
                </c:pt>
                <c:pt idx="5">
                  <c:v>1.1225000000000001</c:v>
                </c:pt>
                <c:pt idx="10">
                  <c:v>1.8182</c:v>
                </c:pt>
                <c:pt idx="11">
                  <c:v>2.1074000000000002</c:v>
                </c:pt>
                <c:pt idx="12">
                  <c:v>2.5207000000000002</c:v>
                </c:pt>
                <c:pt idx="13">
                  <c:v>3.1404999999999998</c:v>
                </c:pt>
                <c:pt idx="14">
                  <c:v>4.2149000000000001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3-4012-83D5-A5A46FC26969}"/>
            </c:ext>
          </c:extLst>
        </c:ser>
        <c:ser>
          <c:idx val="4"/>
          <c:order val="4"/>
          <c:tx>
            <c:strRef>
              <c:f>MAF!$F$3</c:f>
              <c:strCache>
                <c:ptCount val="1"/>
                <c:pt idx="0">
                  <c:v>35#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MAF!$F$4:$F$18</c:f>
              <c:numCache>
                <c:formatCode>0.0000</c:formatCode>
                <c:ptCount val="15"/>
                <c:pt idx="0">
                  <c:v>1</c:v>
                </c:pt>
                <c:pt idx="1">
                  <c:v>1.0203</c:v>
                </c:pt>
                <c:pt idx="2">
                  <c:v>1.0898000000000001</c:v>
                </c:pt>
                <c:pt idx="3">
                  <c:v>1.1697</c:v>
                </c:pt>
                <c:pt idx="4">
                  <c:v>1.2621</c:v>
                </c:pt>
                <c:pt idx="5">
                  <c:v>1.3704000000000001</c:v>
                </c:pt>
                <c:pt idx="6">
                  <c:v>1.45</c:v>
                </c:pt>
                <c:pt idx="7">
                  <c:v>1.58</c:v>
                </c:pt>
                <c:pt idx="8">
                  <c:v>1.74</c:v>
                </c:pt>
                <c:pt idx="9">
                  <c:v>1.94</c:v>
                </c:pt>
                <c:pt idx="10">
                  <c:v>2.2000000000000002</c:v>
                </c:pt>
                <c:pt idx="11">
                  <c:v>2.5499999999999998</c:v>
                </c:pt>
                <c:pt idx="12">
                  <c:v>3.05</c:v>
                </c:pt>
                <c:pt idx="13">
                  <c:v>3.8</c:v>
                </c:pt>
                <c:pt idx="14">
                  <c:v>5.0999999999999996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3-4012-83D5-A5A46FC26969}"/>
            </c:ext>
          </c:extLst>
        </c:ser>
        <c:ser>
          <c:idx val="5"/>
          <c:order val="5"/>
          <c:tx>
            <c:strRef>
              <c:f>MAF!$G$3</c:f>
              <c:strCache>
                <c:ptCount val="1"/>
                <c:pt idx="0">
                  <c:v>44#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MAF!$G$4:$G$18</c:f>
              <c:numCache>
                <c:formatCode>0.0000</c:formatCode>
                <c:ptCount val="15"/>
                <c:pt idx="6">
                  <c:v>1.8125</c:v>
                </c:pt>
                <c:pt idx="7">
                  <c:v>1.9750000000000001</c:v>
                </c:pt>
                <c:pt idx="8">
                  <c:v>2.1749999999999998</c:v>
                </c:pt>
                <c:pt idx="9">
                  <c:v>2.4249999999999998</c:v>
                </c:pt>
                <c:pt idx="10">
                  <c:v>2.75</c:v>
                </c:pt>
                <c:pt idx="11">
                  <c:v>3.1875</c:v>
                </c:pt>
                <c:pt idx="12">
                  <c:v>3.8125</c:v>
                </c:pt>
                <c:pt idx="13">
                  <c:v>4.75</c:v>
                </c:pt>
                <c:pt idx="14">
                  <c:v>6.375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3-4012-83D5-A5A46FC26969}"/>
            </c:ext>
          </c:extLst>
        </c:ser>
        <c:ser>
          <c:idx val="6"/>
          <c:order val="6"/>
          <c:tx>
            <c:strRef>
              <c:f>MAF!$H$3</c:f>
              <c:strCache>
                <c:ptCount val="1"/>
                <c:pt idx="0">
                  <c:v>56#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MAF!$H$4:$H$18</c:f>
              <c:numCache>
                <c:formatCode>0.0000</c:formatCode>
                <c:ptCount val="15"/>
                <c:pt idx="0">
                  <c:v>1.6</c:v>
                </c:pt>
                <c:pt idx="1">
                  <c:v>1.6325000000000001</c:v>
                </c:pt>
                <c:pt idx="2">
                  <c:v>1.7437</c:v>
                </c:pt>
                <c:pt idx="3">
                  <c:v>1.8714999999999999</c:v>
                </c:pt>
                <c:pt idx="4">
                  <c:v>2.0194000000000001</c:v>
                </c:pt>
                <c:pt idx="5">
                  <c:v>2.1926000000000001</c:v>
                </c:pt>
                <c:pt idx="6">
                  <c:v>2.3199999999999998</c:v>
                </c:pt>
                <c:pt idx="7">
                  <c:v>2.528</c:v>
                </c:pt>
                <c:pt idx="8">
                  <c:v>2.7839999999999998</c:v>
                </c:pt>
                <c:pt idx="9">
                  <c:v>3.1040000000000001</c:v>
                </c:pt>
                <c:pt idx="10">
                  <c:v>3.52</c:v>
                </c:pt>
                <c:pt idx="11">
                  <c:v>4.08</c:v>
                </c:pt>
                <c:pt idx="12">
                  <c:v>4.88</c:v>
                </c:pt>
                <c:pt idx="13">
                  <c:v>6.08</c:v>
                </c:pt>
                <c:pt idx="14">
                  <c:v>8.16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3-4012-83D5-A5A46FC26969}"/>
            </c:ext>
          </c:extLst>
        </c:ser>
        <c:ser>
          <c:idx val="7"/>
          <c:order val="7"/>
          <c:tx>
            <c:strRef>
              <c:f>MAF!$I$3</c:f>
              <c:strCache>
                <c:ptCount val="1"/>
                <c:pt idx="0">
                  <c:v>98#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MAF!$I$4:$I$18</c:f>
              <c:numCache>
                <c:formatCode>0.0000</c:formatCode>
                <c:ptCount val="15"/>
                <c:pt idx="0">
                  <c:v>3.3332999999999999</c:v>
                </c:pt>
                <c:pt idx="1">
                  <c:v>3.4009999999999998</c:v>
                </c:pt>
                <c:pt idx="2">
                  <c:v>3.6326999999999998</c:v>
                </c:pt>
                <c:pt idx="3">
                  <c:v>3.899</c:v>
                </c:pt>
                <c:pt idx="4">
                  <c:v>4.2069999999999999</c:v>
                </c:pt>
                <c:pt idx="5">
                  <c:v>4.5679999999999996</c:v>
                </c:pt>
                <c:pt idx="6">
                  <c:v>4.8333000000000004</c:v>
                </c:pt>
                <c:pt idx="7">
                  <c:v>5.2667000000000002</c:v>
                </c:pt>
                <c:pt idx="8">
                  <c:v>5.8</c:v>
                </c:pt>
                <c:pt idx="9">
                  <c:v>6.4667000000000003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3-4012-83D5-A5A46FC26969}"/>
            </c:ext>
          </c:extLst>
        </c:ser>
        <c:ser>
          <c:idx val="8"/>
          <c:order val="8"/>
          <c:tx>
            <c:strRef>
              <c:f>MAF!$J$3</c:f>
              <c:strCache>
                <c:ptCount val="1"/>
                <c:pt idx="0">
                  <c:v>200#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MAF!$J$4:$J$18</c:f>
              <c:numCache>
                <c:formatCode>0.0000</c:formatCode>
                <c:ptCount val="15"/>
                <c:pt idx="0">
                  <c:v>5.7142999999999997</c:v>
                </c:pt>
                <c:pt idx="1">
                  <c:v>5.8303000000000003</c:v>
                </c:pt>
                <c:pt idx="2">
                  <c:v>6.2274000000000003</c:v>
                </c:pt>
                <c:pt idx="3">
                  <c:v>6.6840000000000002</c:v>
                </c:pt>
                <c:pt idx="4">
                  <c:v>7.2119999999999997</c:v>
                </c:pt>
                <c:pt idx="5">
                  <c:v>7.8308999999999997</c:v>
                </c:pt>
                <c:pt idx="6">
                  <c:v>8.2857000000000003</c:v>
                </c:pt>
                <c:pt idx="7">
                  <c:v>9.0286000000000008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83-4012-83D5-A5A46FC26969}"/>
            </c:ext>
          </c:extLst>
        </c:ser>
        <c:ser>
          <c:idx val="9"/>
          <c:order val="9"/>
          <c:tx>
            <c:strRef>
              <c:f>MAF!$K$3</c:f>
              <c:strCache>
                <c:ptCount val="1"/>
                <c:pt idx="0">
                  <c:v>300#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MAF!$A$4:$A$18</c:f>
              <c:numCache>
                <c:formatCode>General</c:formatCode>
                <c:ptCount val="15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</c:numCache>
            </c:numRef>
          </c:xVal>
          <c:yVal>
            <c:numRef>
              <c:f>MAF!$K$4:$K$18</c:f>
              <c:numCache>
                <c:formatCode>0.0000</c:formatCode>
                <c:ptCount val="15"/>
                <c:pt idx="0">
                  <c:v>8.6957000000000004</c:v>
                </c:pt>
                <c:pt idx="1">
                  <c:v>8.8721999999999994</c:v>
                </c:pt>
                <c:pt idx="2">
                  <c:v>9.4764999999999997</c:v>
                </c:pt>
                <c:pt idx="3">
                  <c:v>10.1713</c:v>
                </c:pt>
                <c:pt idx="4">
                  <c:v>10.9748</c:v>
                </c:pt>
                <c:pt idx="5">
                  <c:v>11.916499999999999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783-4012-83D5-A5A46FC26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92128"/>
        <c:axId val="92206976"/>
      </c:scatterChart>
      <c:valAx>
        <c:axId val="92192128"/>
        <c:scaling>
          <c:orientation val="minMax"/>
          <c:max val="10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48279689234184242"/>
              <c:y val="0.94453507340946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206976"/>
        <c:crosses val="autoZero"/>
        <c:crossBetween val="midCat"/>
      </c:valAx>
      <c:valAx>
        <c:axId val="9220697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 Factor</a:t>
                </a:r>
              </a:p>
            </c:rich>
          </c:tx>
          <c:layout>
            <c:manualLayout>
              <c:xMode val="edge"/>
              <c:yMode val="edge"/>
              <c:x val="1.2208657047724702E-2"/>
              <c:y val="0.44861337683523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192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119866814650453"/>
          <c:y val="0.33605220228385063"/>
          <c:w val="4.5918649735930649E-2"/>
          <c:h val="0.316877111405120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MAF!$AT$3</c:f>
              <c:strCache>
                <c:ptCount val="1"/>
                <c:pt idx="0">
                  <c:v>chg.</c:v>
                </c:pt>
              </c:strCache>
            </c:strRef>
          </c:tx>
          <c:spPr>
            <a:ln w="28575">
              <a:noFill/>
            </a:ln>
          </c:spPr>
          <c:xVal>
            <c:numRef>
              <c:f>MAF!$AS$4:$AS$18</c:f>
              <c:numCache>
                <c:formatCode>0.0000</c:formatCode>
                <c:ptCount val="15"/>
                <c:pt idx="0">
                  <c:v>1</c:v>
                </c:pt>
                <c:pt idx="1">
                  <c:v>1.0203</c:v>
                </c:pt>
                <c:pt idx="2">
                  <c:v>1.0898000000000001</c:v>
                </c:pt>
                <c:pt idx="3">
                  <c:v>1.1697</c:v>
                </c:pt>
                <c:pt idx="4">
                  <c:v>1.2621</c:v>
                </c:pt>
                <c:pt idx="5">
                  <c:v>1.3704000000000001</c:v>
                </c:pt>
                <c:pt idx="6">
                  <c:v>1.45</c:v>
                </c:pt>
                <c:pt idx="7">
                  <c:v>1.58</c:v>
                </c:pt>
                <c:pt idx="8">
                  <c:v>1.74</c:v>
                </c:pt>
                <c:pt idx="9">
                  <c:v>1.94</c:v>
                </c:pt>
                <c:pt idx="10">
                  <c:v>2.2000000000000002</c:v>
                </c:pt>
                <c:pt idx="11">
                  <c:v>2.5499999999999998</c:v>
                </c:pt>
                <c:pt idx="12">
                  <c:v>3.05</c:v>
                </c:pt>
                <c:pt idx="13">
                  <c:v>3.8</c:v>
                </c:pt>
                <c:pt idx="14">
                  <c:v>5.0999999999999996</c:v>
                </c:pt>
              </c:numCache>
            </c:numRef>
          </c:xVal>
          <c:yVal>
            <c:numRef>
              <c:f>MAF!$AT$4:$AT$18</c:f>
              <c:numCache>
                <c:formatCode>0%</c:formatCode>
                <c:ptCount val="15"/>
                <c:pt idx="0">
                  <c:v>0</c:v>
                </c:pt>
                <c:pt idx="1">
                  <c:v>-4.7795552087396276E-3</c:v>
                </c:pt>
                <c:pt idx="2">
                  <c:v>-4.1122178561636691E-3</c:v>
                </c:pt>
                <c:pt idx="3">
                  <c:v>-3.1532299301176847E-3</c:v>
                </c:pt>
                <c:pt idx="4">
                  <c:v>-2.0558235154581883E-3</c:v>
                </c:pt>
                <c:pt idx="5">
                  <c:v>-8.0204156033536478E-4</c:v>
                </c:pt>
                <c:pt idx="6">
                  <c:v>-3.2042723631508729E-2</c:v>
                </c:pt>
                <c:pt idx="7">
                  <c:v>-4.2540298145679167E-2</c:v>
                </c:pt>
                <c:pt idx="8">
                  <c:v>-5.2751918993957259E-2</c:v>
                </c:pt>
                <c:pt idx="9">
                  <c:v>-6.3299695813818779E-2</c:v>
                </c:pt>
                <c:pt idx="10">
                  <c:v>-7.3176896827737203E-2</c:v>
                </c:pt>
                <c:pt idx="11">
                  <c:v>-8.2733812949640329E-2</c:v>
                </c:pt>
                <c:pt idx="12">
                  <c:v>-9.0665156077636366E-2</c:v>
                </c:pt>
                <c:pt idx="13">
                  <c:v>-0.10099600179800794</c:v>
                </c:pt>
                <c:pt idx="14">
                  <c:v>-0.1074397521832724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6-493B-8B4D-FE4F3DCCF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60704"/>
        <c:axId val="92362240"/>
      </c:scatterChart>
      <c:valAx>
        <c:axId val="92360704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2362240"/>
        <c:crosses val="autoZero"/>
        <c:crossBetween val="midCat"/>
      </c:valAx>
      <c:valAx>
        <c:axId val="92362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360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"/>
  <sheetViews>
    <sheetView zoomScale="108" workbookViewId="0"/>
  </sheetViews>
  <sheetProtection password="DE73" content="1" objects="1"/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31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57150</xdr:colOff>
      <xdr:row>2</xdr:row>
      <xdr:rowOff>28575</xdr:rowOff>
    </xdr:from>
    <xdr:to>
      <xdr:col>53</xdr:col>
      <xdr:colOff>361950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A1:AR1048576"/>
  <sheetViews>
    <sheetView tabSelected="1" workbookViewId="0">
      <pane xSplit="3" ySplit="4" topLeftCell="D5" activePane="bottomRight" state="frozen"/>
      <selection activeCell="A36" sqref="A36"/>
      <selection pane="topRight" activeCell="A36" sqref="A36"/>
      <selection pane="bottomLeft" activeCell="A36" sqref="A36"/>
      <selection pane="bottomRight" activeCell="F6" sqref="F6"/>
    </sheetView>
  </sheetViews>
  <sheetFormatPr defaultColWidth="0" defaultRowHeight="12.75" zeroHeight="1" x14ac:dyDescent="0.2"/>
  <cols>
    <col min="1" max="1" width="20.85546875" style="2" customWidth="1"/>
    <col min="2" max="2" width="9.7109375" style="5" customWidth="1"/>
    <col min="3" max="4" width="8.42578125" style="5" customWidth="1"/>
    <col min="5" max="5" width="8.42578125" style="52" customWidth="1"/>
    <col min="6" max="6" width="6.7109375" style="4" customWidth="1"/>
    <col min="7" max="7" width="6.7109375" style="2" customWidth="1"/>
    <col min="8" max="8" width="6.7109375" style="4" customWidth="1"/>
    <col min="9" max="9" width="6.7109375" style="2" customWidth="1"/>
    <col min="10" max="10" width="6.7109375" style="63" customWidth="1"/>
    <col min="11" max="11" width="6.7109375" style="2" customWidth="1"/>
    <col min="12" max="12" width="6.7109375" style="4" customWidth="1"/>
    <col min="13" max="13" width="6.7109375" style="2" customWidth="1"/>
    <col min="14" max="14" width="6.7109375" style="4" customWidth="1"/>
    <col min="15" max="15" width="6.7109375" style="2" customWidth="1"/>
    <col min="16" max="32" width="9.140625" hidden="1" customWidth="1"/>
    <col min="33" max="34" width="10.140625" hidden="1" customWidth="1"/>
    <col min="35" max="40" width="9.140625" hidden="1" customWidth="1"/>
    <col min="41" max="44" width="10.140625" hidden="1" customWidth="1"/>
    <col min="45" max="16384" width="9.140625" hidden="1"/>
  </cols>
  <sheetData>
    <row r="1" spans="1:16" ht="20.25" x14ac:dyDescent="0.3">
      <c r="A1" s="67" t="s">
        <v>121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6" x14ac:dyDescent="0.2">
      <c r="A2" s="68" t="s">
        <v>98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x14ac:dyDescent="0.2">
      <c r="A3" s="69" t="s">
        <v>120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6" s="6" customFormat="1" ht="30.75" thickBot="1" x14ac:dyDescent="0.25">
      <c r="A4" s="34" t="s">
        <v>16</v>
      </c>
      <c r="B4" s="34" t="s">
        <v>2</v>
      </c>
      <c r="C4" s="34" t="s">
        <v>15</v>
      </c>
      <c r="D4" s="34" t="s">
        <v>80</v>
      </c>
      <c r="E4" s="34" t="s">
        <v>8</v>
      </c>
      <c r="F4" s="7" t="s">
        <v>14</v>
      </c>
      <c r="G4" s="34" t="s">
        <v>9</v>
      </c>
      <c r="H4" s="7" t="s">
        <v>13</v>
      </c>
      <c r="I4" s="34" t="s">
        <v>9</v>
      </c>
      <c r="J4" s="7" t="s">
        <v>12</v>
      </c>
      <c r="K4" s="34" t="s">
        <v>9</v>
      </c>
      <c r="L4" s="7" t="s">
        <v>11</v>
      </c>
      <c r="M4" s="34" t="s">
        <v>9</v>
      </c>
      <c r="N4" s="7" t="s">
        <v>10</v>
      </c>
      <c r="O4" s="34" t="s">
        <v>9</v>
      </c>
    </row>
    <row r="5" spans="1:16" ht="13.5" thickBot="1" x14ac:dyDescent="0.25">
      <c r="A5" s="56" t="s">
        <v>101</v>
      </c>
      <c r="B5" s="46" t="s">
        <v>97</v>
      </c>
      <c r="C5" s="66">
        <v>53</v>
      </c>
      <c r="D5" s="3">
        <v>4245</v>
      </c>
      <c r="E5" s="48">
        <v>1</v>
      </c>
      <c r="F5" s="57">
        <v>50.68</v>
      </c>
      <c r="G5" s="2">
        <v>845</v>
      </c>
      <c r="H5" s="53">
        <v>14.78</v>
      </c>
      <c r="I5" s="2">
        <v>933</v>
      </c>
      <c r="J5" s="53">
        <v>49.41</v>
      </c>
      <c r="K5" s="2">
        <v>880</v>
      </c>
      <c r="L5" s="55">
        <v>41.03</v>
      </c>
      <c r="M5" s="2">
        <v>594</v>
      </c>
      <c r="N5" s="53">
        <v>18.579999999999998</v>
      </c>
      <c r="O5" s="2">
        <v>993</v>
      </c>
      <c r="P5" t="s">
        <v>92</v>
      </c>
    </row>
    <row r="6" spans="1:16" ht="13.5" thickBot="1" x14ac:dyDescent="0.25">
      <c r="A6" s="56" t="s">
        <v>110</v>
      </c>
      <c r="B6" s="46" t="s">
        <v>97</v>
      </c>
      <c r="C6" s="46">
        <v>59</v>
      </c>
      <c r="D6" s="49">
        <v>3635</v>
      </c>
      <c r="E6" s="48">
        <v>2</v>
      </c>
      <c r="F6" s="57">
        <v>41.93</v>
      </c>
      <c r="G6" s="50">
        <v>761</v>
      </c>
      <c r="H6" s="53">
        <v>11.92</v>
      </c>
      <c r="I6" s="50">
        <v>798</v>
      </c>
      <c r="J6" s="53">
        <v>35.880000000000003</v>
      </c>
      <c r="K6" s="50">
        <v>661</v>
      </c>
      <c r="L6" s="55">
        <v>32.42</v>
      </c>
      <c r="M6" s="50">
        <v>491</v>
      </c>
      <c r="N6" s="53">
        <v>16.29</v>
      </c>
      <c r="O6" s="50">
        <v>924</v>
      </c>
      <c r="P6" t="s">
        <v>135</v>
      </c>
    </row>
    <row r="7" spans="1:16" ht="13.5" thickBot="1" x14ac:dyDescent="0.25">
      <c r="A7" s="56" t="s">
        <v>131</v>
      </c>
      <c r="B7" s="46" t="s">
        <v>97</v>
      </c>
      <c r="C7" s="5">
        <v>50</v>
      </c>
      <c r="D7" s="49">
        <v>3577</v>
      </c>
      <c r="E7" s="48">
        <v>3</v>
      </c>
      <c r="F7" s="57">
        <v>51.32</v>
      </c>
      <c r="G7" s="50">
        <v>857</v>
      </c>
      <c r="H7" s="53">
        <v>11.49</v>
      </c>
      <c r="I7" s="50">
        <v>695</v>
      </c>
      <c r="J7" s="53">
        <v>42.34</v>
      </c>
      <c r="K7" s="50">
        <v>731</v>
      </c>
      <c r="L7" s="55">
        <v>30.56</v>
      </c>
      <c r="M7" s="50">
        <v>406</v>
      </c>
      <c r="N7" s="53">
        <v>16.850000000000001</v>
      </c>
      <c r="O7" s="50">
        <v>888</v>
      </c>
      <c r="P7" t="s">
        <v>92</v>
      </c>
    </row>
    <row r="8" spans="1:16" ht="13.5" thickBot="1" x14ac:dyDescent="0.25">
      <c r="A8" s="56" t="s">
        <v>124</v>
      </c>
      <c r="B8" s="46" t="s">
        <v>97</v>
      </c>
      <c r="C8" s="5">
        <v>59</v>
      </c>
      <c r="D8" s="3">
        <v>3101</v>
      </c>
      <c r="E8" s="48">
        <v>4</v>
      </c>
      <c r="F8" s="54">
        <v>45.4</v>
      </c>
      <c r="G8" s="2">
        <v>837</v>
      </c>
      <c r="H8" s="53">
        <v>9.91</v>
      </c>
      <c r="I8" s="2">
        <v>642</v>
      </c>
      <c r="J8" s="53">
        <v>23.86</v>
      </c>
      <c r="K8" s="2">
        <v>396</v>
      </c>
      <c r="L8" s="55">
        <v>27.39</v>
      </c>
      <c r="M8" s="2">
        <v>394</v>
      </c>
      <c r="N8" s="53">
        <v>14.87</v>
      </c>
      <c r="O8" s="2">
        <v>832</v>
      </c>
      <c r="P8" t="s">
        <v>135</v>
      </c>
    </row>
    <row r="9" spans="1:16" ht="13.5" thickBot="1" x14ac:dyDescent="0.25">
      <c r="A9" s="56" t="s">
        <v>113</v>
      </c>
      <c r="B9" s="46" t="s">
        <v>97</v>
      </c>
      <c r="C9" s="46">
        <v>43</v>
      </c>
      <c r="D9" s="3">
        <v>3087</v>
      </c>
      <c r="E9" s="48">
        <v>5</v>
      </c>
      <c r="F9" s="54">
        <v>35.5</v>
      </c>
      <c r="G9" s="2">
        <v>511</v>
      </c>
      <c r="H9" s="53">
        <v>13.33</v>
      </c>
      <c r="I9" s="2">
        <v>780</v>
      </c>
      <c r="J9" s="53">
        <v>36.72</v>
      </c>
      <c r="K9" s="2">
        <v>674</v>
      </c>
      <c r="L9" s="55">
        <v>40.98</v>
      </c>
      <c r="M9" s="2">
        <v>508</v>
      </c>
      <c r="N9" s="53">
        <v>11.81</v>
      </c>
      <c r="O9" s="2">
        <v>614</v>
      </c>
      <c r="P9" t="s">
        <v>136</v>
      </c>
    </row>
    <row r="10" spans="1:16" ht="13.5" thickBot="1" x14ac:dyDescent="0.25">
      <c r="A10" s="56" t="s">
        <v>126</v>
      </c>
      <c r="B10" s="46" t="s">
        <v>97</v>
      </c>
      <c r="C10" s="46">
        <v>47</v>
      </c>
      <c r="D10" s="3">
        <v>3078</v>
      </c>
      <c r="E10" s="48">
        <v>6</v>
      </c>
      <c r="F10" s="57">
        <v>44.26</v>
      </c>
      <c r="G10" s="2">
        <v>757</v>
      </c>
      <c r="H10" s="53">
        <v>10.86</v>
      </c>
      <c r="I10" s="2">
        <v>670</v>
      </c>
      <c r="J10" s="53">
        <v>28.99</v>
      </c>
      <c r="K10" s="2">
        <v>562</v>
      </c>
      <c r="L10" s="55">
        <v>34.909999999999997</v>
      </c>
      <c r="M10" s="2">
        <v>455</v>
      </c>
      <c r="N10" s="53">
        <v>11.31</v>
      </c>
      <c r="O10" s="2">
        <v>634</v>
      </c>
      <c r="P10" t="s">
        <v>137</v>
      </c>
    </row>
    <row r="11" spans="1:16" ht="13.5" thickBot="1" x14ac:dyDescent="0.25">
      <c r="A11" s="56" t="s">
        <v>102</v>
      </c>
      <c r="B11" s="46" t="s">
        <v>97</v>
      </c>
      <c r="C11" s="5">
        <v>55</v>
      </c>
      <c r="D11" s="3">
        <v>3053</v>
      </c>
      <c r="E11" s="48">
        <v>7</v>
      </c>
      <c r="F11" s="57">
        <v>38.9</v>
      </c>
      <c r="G11" s="2">
        <v>695</v>
      </c>
      <c r="H11" s="53">
        <v>10.94</v>
      </c>
      <c r="I11" s="2">
        <v>722</v>
      </c>
      <c r="J11" s="53">
        <v>31.14</v>
      </c>
      <c r="K11" s="2">
        <v>555</v>
      </c>
      <c r="L11" s="55">
        <v>23.57</v>
      </c>
      <c r="M11" s="2">
        <v>321</v>
      </c>
      <c r="N11" s="53">
        <v>13.76</v>
      </c>
      <c r="O11" s="2">
        <v>760</v>
      </c>
      <c r="P11" t="s">
        <v>135</v>
      </c>
    </row>
    <row r="12" spans="1:16" ht="13.5" thickBot="1" x14ac:dyDescent="0.25">
      <c r="A12" s="56" t="s">
        <v>100</v>
      </c>
      <c r="B12" s="46" t="s">
        <v>97</v>
      </c>
      <c r="C12" s="5">
        <v>49</v>
      </c>
      <c r="D12" s="3">
        <v>2912</v>
      </c>
      <c r="E12" s="48">
        <v>8</v>
      </c>
      <c r="F12" s="54">
        <v>36.57</v>
      </c>
      <c r="G12" s="2">
        <v>600</v>
      </c>
      <c r="H12" s="53">
        <v>9.67</v>
      </c>
      <c r="I12" s="2">
        <v>583</v>
      </c>
      <c r="J12" s="53">
        <v>31.36</v>
      </c>
      <c r="K12" s="2">
        <v>620</v>
      </c>
      <c r="L12" s="55">
        <v>31.93</v>
      </c>
      <c r="M12" s="2">
        <v>405</v>
      </c>
      <c r="N12" s="53">
        <v>12.37</v>
      </c>
      <c r="O12" s="2">
        <v>704</v>
      </c>
      <c r="P12" t="s">
        <v>137</v>
      </c>
    </row>
    <row r="13" spans="1:16" ht="13.5" thickBot="1" x14ac:dyDescent="0.25">
      <c r="A13" s="56" t="s">
        <v>129</v>
      </c>
      <c r="B13" s="46" t="s">
        <v>97</v>
      </c>
      <c r="C13" s="5">
        <v>40</v>
      </c>
      <c r="D13" s="3">
        <v>2739</v>
      </c>
      <c r="E13" s="48">
        <v>9</v>
      </c>
      <c r="F13" s="54">
        <v>33.729999999999997</v>
      </c>
      <c r="G13" s="2">
        <v>479</v>
      </c>
      <c r="H13" s="53">
        <v>12.55</v>
      </c>
      <c r="I13" s="2">
        <v>727</v>
      </c>
      <c r="J13" s="53">
        <v>36.42</v>
      </c>
      <c r="K13" s="2">
        <v>667</v>
      </c>
      <c r="L13" s="55">
        <v>29.35</v>
      </c>
      <c r="M13" s="2">
        <v>326</v>
      </c>
      <c r="N13" s="53">
        <v>10.61</v>
      </c>
      <c r="O13" s="2">
        <v>540</v>
      </c>
      <c r="P13" t="s">
        <v>136</v>
      </c>
    </row>
    <row r="14" spans="1:16" ht="13.5" thickBot="1" x14ac:dyDescent="0.25">
      <c r="A14" s="56" t="s">
        <v>125</v>
      </c>
      <c r="B14" s="46" t="s">
        <v>97</v>
      </c>
      <c r="C14" s="46">
        <v>44</v>
      </c>
      <c r="D14" s="3">
        <v>2723</v>
      </c>
      <c r="E14" s="48">
        <v>10</v>
      </c>
      <c r="F14" s="57">
        <v>32</v>
      </c>
      <c r="G14" s="2">
        <v>447</v>
      </c>
      <c r="H14" s="53">
        <v>10.52</v>
      </c>
      <c r="I14" s="2">
        <v>589</v>
      </c>
      <c r="J14" s="53">
        <v>35.340000000000003</v>
      </c>
      <c r="K14" s="2">
        <v>643</v>
      </c>
      <c r="L14" s="55">
        <v>41.62</v>
      </c>
      <c r="M14" s="2">
        <v>518</v>
      </c>
      <c r="N14" s="53">
        <v>10.39</v>
      </c>
      <c r="O14" s="2">
        <v>526</v>
      </c>
      <c r="P14" t="s">
        <v>136</v>
      </c>
    </row>
    <row r="15" spans="1:16" ht="13.5" thickBot="1" x14ac:dyDescent="0.25">
      <c r="A15" s="56" t="s">
        <v>112</v>
      </c>
      <c r="B15" s="46" t="s">
        <v>97</v>
      </c>
      <c r="C15" s="5">
        <v>54</v>
      </c>
      <c r="D15" s="3">
        <v>2647</v>
      </c>
      <c r="E15" s="48">
        <v>11</v>
      </c>
      <c r="F15" s="57">
        <v>36.28</v>
      </c>
      <c r="G15" s="2">
        <v>562</v>
      </c>
      <c r="H15" s="53">
        <v>9.5399999999999991</v>
      </c>
      <c r="I15" s="2">
        <v>557</v>
      </c>
      <c r="J15" s="53">
        <v>30.99</v>
      </c>
      <c r="K15" s="2">
        <v>497</v>
      </c>
      <c r="L15" s="55">
        <v>28.28</v>
      </c>
      <c r="M15" s="2">
        <v>366</v>
      </c>
      <c r="N15" s="53">
        <v>13.13</v>
      </c>
      <c r="O15" s="2">
        <v>665</v>
      </c>
      <c r="P15" t="s">
        <v>92</v>
      </c>
    </row>
    <row r="16" spans="1:16" ht="13.5" thickBot="1" x14ac:dyDescent="0.25">
      <c r="A16" s="65" t="s">
        <v>132</v>
      </c>
      <c r="B16" s="46" t="s">
        <v>97</v>
      </c>
      <c r="C16" s="5">
        <v>37</v>
      </c>
      <c r="D16" s="3">
        <v>2496</v>
      </c>
      <c r="E16" s="48">
        <v>12</v>
      </c>
      <c r="F16" s="57">
        <v>47.29</v>
      </c>
      <c r="G16" s="2">
        <v>655</v>
      </c>
      <c r="H16" s="53">
        <v>8.8800000000000008</v>
      </c>
      <c r="I16" s="2">
        <v>438</v>
      </c>
      <c r="J16" s="53">
        <v>28.94</v>
      </c>
      <c r="K16" s="2">
        <v>452</v>
      </c>
      <c r="L16" s="55">
        <v>24.81</v>
      </c>
      <c r="M16" s="2">
        <v>231</v>
      </c>
      <c r="N16" s="53">
        <v>14.45</v>
      </c>
      <c r="O16" s="2">
        <v>720</v>
      </c>
      <c r="P16" t="s">
        <v>138</v>
      </c>
    </row>
    <row r="17" spans="1:16" ht="13.5" thickBot="1" x14ac:dyDescent="0.25">
      <c r="A17" s="56" t="s">
        <v>130</v>
      </c>
      <c r="B17" s="46" t="s">
        <v>97</v>
      </c>
      <c r="C17" s="5">
        <v>46</v>
      </c>
      <c r="D17" s="3">
        <v>2426</v>
      </c>
      <c r="E17" s="48">
        <v>13</v>
      </c>
      <c r="F17" s="54">
        <v>20.55</v>
      </c>
      <c r="G17" s="2">
        <v>278</v>
      </c>
      <c r="H17" s="53">
        <v>10.029999999999999</v>
      </c>
      <c r="I17" s="2">
        <v>609</v>
      </c>
      <c r="J17" s="53">
        <v>30.44</v>
      </c>
      <c r="K17" s="2">
        <v>597</v>
      </c>
      <c r="L17" s="55">
        <v>41.95</v>
      </c>
      <c r="M17" s="2">
        <v>576</v>
      </c>
      <c r="N17" s="53">
        <v>7.23</v>
      </c>
      <c r="O17" s="2">
        <v>366</v>
      </c>
      <c r="P17" t="s">
        <v>137</v>
      </c>
    </row>
    <row r="18" spans="1:16" ht="13.5" thickBot="1" x14ac:dyDescent="0.25">
      <c r="A18" s="56" t="s">
        <v>122</v>
      </c>
      <c r="B18" s="46" t="s">
        <v>97</v>
      </c>
      <c r="C18" s="46">
        <v>50</v>
      </c>
      <c r="D18" s="49">
        <v>1619</v>
      </c>
      <c r="E18" s="48">
        <v>14</v>
      </c>
      <c r="F18" s="57">
        <v>20.83</v>
      </c>
      <c r="G18" s="50">
        <v>266</v>
      </c>
      <c r="H18" s="53">
        <v>7.81</v>
      </c>
      <c r="I18" s="50">
        <v>435</v>
      </c>
      <c r="J18" s="53">
        <v>21.74</v>
      </c>
      <c r="K18" s="50">
        <v>314</v>
      </c>
      <c r="L18" s="55">
        <v>22.68</v>
      </c>
      <c r="M18" s="50">
        <v>269</v>
      </c>
      <c r="N18" s="53">
        <v>7.54</v>
      </c>
      <c r="O18" s="50">
        <v>335</v>
      </c>
      <c r="P18" t="s">
        <v>92</v>
      </c>
    </row>
    <row r="19" spans="1:16" ht="13.5" thickBot="1" x14ac:dyDescent="0.25">
      <c r="A19" s="56"/>
      <c r="B19" s="46"/>
      <c r="C19" s="46"/>
      <c r="D19" s="3">
        <v>0</v>
      </c>
      <c r="E19" s="48" t="s">
        <v>139</v>
      </c>
      <c r="F19" s="57"/>
      <c r="G19" s="2">
        <v>0</v>
      </c>
      <c r="H19" s="53"/>
      <c r="I19" s="2">
        <v>0</v>
      </c>
      <c r="J19" s="53"/>
      <c r="K19" s="2">
        <v>0</v>
      </c>
      <c r="L19" s="55"/>
      <c r="M19" s="2">
        <v>0</v>
      </c>
      <c r="N19" s="53"/>
      <c r="O19" s="2">
        <v>0</v>
      </c>
      <c r="P19" t="s">
        <v>140</v>
      </c>
    </row>
    <row r="20" spans="1:16" ht="13.5" thickBot="1" x14ac:dyDescent="0.25">
      <c r="A20" s="56" t="s">
        <v>109</v>
      </c>
      <c r="B20" s="46" t="s">
        <v>97</v>
      </c>
      <c r="C20" s="5">
        <v>66</v>
      </c>
      <c r="D20" s="3">
        <v>4163</v>
      </c>
      <c r="E20" s="48">
        <v>1</v>
      </c>
      <c r="F20" s="57">
        <v>45.42</v>
      </c>
      <c r="G20" s="2">
        <v>953</v>
      </c>
      <c r="H20" s="53">
        <v>11.36</v>
      </c>
      <c r="I20" s="2">
        <v>817</v>
      </c>
      <c r="J20" s="53">
        <v>41.2</v>
      </c>
      <c r="K20" s="2">
        <v>828</v>
      </c>
      <c r="L20" s="55">
        <v>35.4</v>
      </c>
      <c r="M20" s="2">
        <v>667</v>
      </c>
      <c r="N20" s="53">
        <v>16</v>
      </c>
      <c r="O20" s="2">
        <v>898</v>
      </c>
      <c r="P20" t="s">
        <v>141</v>
      </c>
    </row>
    <row r="21" spans="1:16" ht="13.5" thickBot="1" x14ac:dyDescent="0.25">
      <c r="A21" s="56" t="s">
        <v>103</v>
      </c>
      <c r="B21" s="46" t="s">
        <v>97</v>
      </c>
      <c r="C21" s="5">
        <v>66</v>
      </c>
      <c r="D21" s="3">
        <v>3591</v>
      </c>
      <c r="E21" s="48">
        <v>2</v>
      </c>
      <c r="F21" s="57">
        <v>32.1</v>
      </c>
      <c r="G21" s="2">
        <v>628</v>
      </c>
      <c r="H21" s="53">
        <v>11.46</v>
      </c>
      <c r="I21" s="2">
        <v>826</v>
      </c>
      <c r="J21" s="53">
        <v>39.46</v>
      </c>
      <c r="K21" s="2">
        <v>786</v>
      </c>
      <c r="L21" s="55">
        <v>34.36</v>
      </c>
      <c r="M21" s="2">
        <v>643</v>
      </c>
      <c r="N21" s="53">
        <v>13.02</v>
      </c>
      <c r="O21" s="2">
        <v>708</v>
      </c>
      <c r="P21" t="s">
        <v>141</v>
      </c>
    </row>
    <row r="22" spans="1:16" ht="13.5" thickBot="1" x14ac:dyDescent="0.25">
      <c r="A22" s="56" t="s">
        <v>105</v>
      </c>
      <c r="B22" s="46" t="s">
        <v>97</v>
      </c>
      <c r="C22" s="5">
        <v>69</v>
      </c>
      <c r="D22" s="3">
        <v>3571</v>
      </c>
      <c r="E22" s="48">
        <v>3</v>
      </c>
      <c r="F22" s="57">
        <v>35.43</v>
      </c>
      <c r="G22" s="2">
        <v>708</v>
      </c>
      <c r="H22" s="53">
        <v>9.75</v>
      </c>
      <c r="I22" s="2">
        <v>683</v>
      </c>
      <c r="J22" s="53">
        <v>36.659999999999997</v>
      </c>
      <c r="K22" s="2">
        <v>719</v>
      </c>
      <c r="L22" s="55">
        <v>37.19</v>
      </c>
      <c r="M22" s="2">
        <v>709</v>
      </c>
      <c r="N22" s="53">
        <v>13.71</v>
      </c>
      <c r="O22" s="2">
        <v>752</v>
      </c>
      <c r="P22" t="s">
        <v>141</v>
      </c>
    </row>
    <row r="23" spans="1:16" ht="13.5" thickBot="1" x14ac:dyDescent="0.25">
      <c r="A23" s="56" t="s">
        <v>104</v>
      </c>
      <c r="B23" s="46" t="s">
        <v>97</v>
      </c>
      <c r="C23" s="5">
        <v>68</v>
      </c>
      <c r="D23" s="3">
        <v>3360</v>
      </c>
      <c r="E23" s="48">
        <v>4</v>
      </c>
      <c r="F23" s="54">
        <v>34.36</v>
      </c>
      <c r="G23" s="2">
        <v>682</v>
      </c>
      <c r="H23" s="53">
        <v>10.75</v>
      </c>
      <c r="I23" s="2">
        <v>766</v>
      </c>
      <c r="J23" s="53">
        <v>37.18</v>
      </c>
      <c r="K23" s="2">
        <v>731</v>
      </c>
      <c r="L23" s="55">
        <v>27.9</v>
      </c>
      <c r="M23" s="2">
        <v>494</v>
      </c>
      <c r="N23" s="53">
        <v>12.7</v>
      </c>
      <c r="O23" s="2">
        <v>687</v>
      </c>
      <c r="P23" t="s">
        <v>141</v>
      </c>
    </row>
    <row r="24" spans="1:16" ht="13.5" thickBot="1" x14ac:dyDescent="0.25">
      <c r="A24" s="56" t="s">
        <v>106</v>
      </c>
      <c r="B24" s="46" t="s">
        <v>97</v>
      </c>
      <c r="C24" s="5">
        <v>74</v>
      </c>
      <c r="D24" s="49">
        <v>3127</v>
      </c>
      <c r="E24" s="48">
        <v>5</v>
      </c>
      <c r="F24" s="57">
        <v>22.1</v>
      </c>
      <c r="G24" s="50">
        <v>384</v>
      </c>
      <c r="H24" s="53">
        <v>11.06</v>
      </c>
      <c r="I24" s="50">
        <v>738</v>
      </c>
      <c r="J24" s="53">
        <v>39.04</v>
      </c>
      <c r="K24" s="50">
        <v>868</v>
      </c>
      <c r="L24" s="55">
        <v>30.43</v>
      </c>
      <c r="M24" s="50">
        <v>605</v>
      </c>
      <c r="N24" s="53">
        <v>10.02</v>
      </c>
      <c r="O24" s="50">
        <v>532</v>
      </c>
      <c r="P24" t="s">
        <v>142</v>
      </c>
    </row>
    <row r="25" spans="1:16" ht="13.5" thickBot="1" x14ac:dyDescent="0.25">
      <c r="A25" s="56" t="s">
        <v>134</v>
      </c>
      <c r="B25" s="46" t="s">
        <v>97</v>
      </c>
      <c r="C25" s="5">
        <v>72</v>
      </c>
      <c r="D25" s="3">
        <v>2894</v>
      </c>
      <c r="E25" s="48">
        <v>6</v>
      </c>
      <c r="F25" s="58">
        <v>30.62</v>
      </c>
      <c r="G25" s="2">
        <v>585</v>
      </c>
      <c r="H25" s="53">
        <v>8.08</v>
      </c>
      <c r="I25" s="2">
        <v>506</v>
      </c>
      <c r="J25" s="53">
        <v>31.46</v>
      </c>
      <c r="K25" s="2">
        <v>669</v>
      </c>
      <c r="L25" s="55">
        <v>32.979999999999997</v>
      </c>
      <c r="M25" s="2">
        <v>669</v>
      </c>
      <c r="N25" s="53">
        <v>8.9700000000000006</v>
      </c>
      <c r="O25" s="2">
        <v>465</v>
      </c>
      <c r="P25" t="s">
        <v>142</v>
      </c>
    </row>
    <row r="26" spans="1:16" ht="13.5" thickBot="1" x14ac:dyDescent="0.25">
      <c r="A26" s="56" t="s">
        <v>114</v>
      </c>
      <c r="B26" s="46" t="s">
        <v>97</v>
      </c>
      <c r="C26" s="5">
        <v>73</v>
      </c>
      <c r="D26" s="3">
        <v>2860</v>
      </c>
      <c r="E26" s="48">
        <v>7</v>
      </c>
      <c r="F26" s="57">
        <v>35.89</v>
      </c>
      <c r="G26" s="2">
        <v>712</v>
      </c>
      <c r="H26" s="53">
        <v>9.19</v>
      </c>
      <c r="I26" s="2">
        <v>592</v>
      </c>
      <c r="J26" s="53">
        <v>27.04</v>
      </c>
      <c r="K26" s="2">
        <v>555</v>
      </c>
      <c r="L26" s="55">
        <v>17.52</v>
      </c>
      <c r="M26" s="2">
        <v>291</v>
      </c>
      <c r="N26" s="53">
        <v>12.78</v>
      </c>
      <c r="O26" s="2">
        <v>710</v>
      </c>
      <c r="P26" t="s">
        <v>142</v>
      </c>
    </row>
    <row r="27" spans="1:16" ht="13.5" thickBot="1" x14ac:dyDescent="0.25">
      <c r="A27" s="56" t="s">
        <v>117</v>
      </c>
      <c r="B27" s="46" t="s">
        <v>97</v>
      </c>
      <c r="C27" s="5">
        <v>74</v>
      </c>
      <c r="D27" s="3">
        <v>2656</v>
      </c>
      <c r="E27" s="48">
        <v>8</v>
      </c>
      <c r="F27" s="57">
        <v>24.5</v>
      </c>
      <c r="G27" s="2">
        <v>440</v>
      </c>
      <c r="H27" s="53">
        <v>9.18</v>
      </c>
      <c r="I27" s="2">
        <v>591</v>
      </c>
      <c r="J27" s="53">
        <v>30.64</v>
      </c>
      <c r="K27" s="2">
        <v>648</v>
      </c>
      <c r="L27" s="55">
        <v>24.02</v>
      </c>
      <c r="M27" s="2">
        <v>447</v>
      </c>
      <c r="N27" s="53">
        <v>9.99</v>
      </c>
      <c r="O27" s="2">
        <v>530</v>
      </c>
      <c r="P27" t="s">
        <v>142</v>
      </c>
    </row>
    <row r="28" spans="1:16" ht="13.5" thickBot="1" x14ac:dyDescent="0.25">
      <c r="A28" s="56" t="s">
        <v>107</v>
      </c>
      <c r="B28" s="46" t="s">
        <v>97</v>
      </c>
      <c r="C28" s="5">
        <v>71</v>
      </c>
      <c r="D28" s="3">
        <v>2524</v>
      </c>
      <c r="E28" s="48">
        <v>9</v>
      </c>
      <c r="F28" s="57">
        <v>28.49</v>
      </c>
      <c r="G28" s="2">
        <v>535</v>
      </c>
      <c r="H28" s="53">
        <v>11.96</v>
      </c>
      <c r="I28" s="2">
        <v>809</v>
      </c>
      <c r="J28" s="53"/>
      <c r="K28" s="2">
        <v>0</v>
      </c>
      <c r="L28" s="55">
        <v>25.32</v>
      </c>
      <c r="M28" s="2">
        <v>479</v>
      </c>
      <c r="N28" s="53">
        <v>12.64</v>
      </c>
      <c r="O28" s="2">
        <v>701</v>
      </c>
      <c r="P28" t="s">
        <v>142</v>
      </c>
    </row>
    <row r="29" spans="1:16" ht="13.5" thickBot="1" x14ac:dyDescent="0.25">
      <c r="A29" s="56" t="s">
        <v>119</v>
      </c>
      <c r="B29" s="46" t="s">
        <v>97</v>
      </c>
      <c r="C29" s="46">
        <v>71</v>
      </c>
      <c r="D29" s="3">
        <v>2174</v>
      </c>
      <c r="E29" s="48">
        <v>10</v>
      </c>
      <c r="F29" s="57">
        <v>21.86</v>
      </c>
      <c r="G29" s="2">
        <v>378</v>
      </c>
      <c r="H29" s="53">
        <v>7.89</v>
      </c>
      <c r="I29" s="2">
        <v>492</v>
      </c>
      <c r="J29" s="53">
        <v>20.12</v>
      </c>
      <c r="K29" s="2">
        <v>381</v>
      </c>
      <c r="L29" s="55">
        <v>21.86</v>
      </c>
      <c r="M29" s="2">
        <v>395</v>
      </c>
      <c r="N29" s="53">
        <v>9.9600000000000009</v>
      </c>
      <c r="O29" s="2">
        <v>528</v>
      </c>
      <c r="P29" t="s">
        <v>142</v>
      </c>
    </row>
    <row r="30" spans="1:16" ht="13.5" thickBot="1" x14ac:dyDescent="0.25">
      <c r="A30" s="56"/>
      <c r="B30" s="46"/>
      <c r="D30" s="3">
        <v>0</v>
      </c>
      <c r="E30" s="48" t="s">
        <v>139</v>
      </c>
      <c r="F30" s="57"/>
      <c r="G30" s="2">
        <v>0</v>
      </c>
      <c r="H30" s="53"/>
      <c r="I30" s="2">
        <v>0</v>
      </c>
      <c r="J30" s="53"/>
      <c r="K30" s="2">
        <v>0</v>
      </c>
      <c r="L30" s="55"/>
      <c r="M30" s="2">
        <v>0</v>
      </c>
      <c r="N30" s="53"/>
      <c r="O30" s="2">
        <v>0</v>
      </c>
      <c r="P30" t="s">
        <v>140</v>
      </c>
    </row>
    <row r="31" spans="1:16" ht="13.5" thickBot="1" x14ac:dyDescent="0.25">
      <c r="A31" s="56" t="s">
        <v>128</v>
      </c>
      <c r="B31" s="46" t="s">
        <v>99</v>
      </c>
      <c r="C31" s="46">
        <v>44</v>
      </c>
      <c r="D31" s="3">
        <v>3023</v>
      </c>
      <c r="E31" s="48">
        <v>1</v>
      </c>
      <c r="F31" s="57">
        <v>33.14</v>
      </c>
      <c r="G31" s="2">
        <v>689</v>
      </c>
      <c r="H31" s="53">
        <v>9.42</v>
      </c>
      <c r="I31" s="2">
        <v>559</v>
      </c>
      <c r="J31" s="53">
        <v>31.15</v>
      </c>
      <c r="K31" s="2">
        <v>552</v>
      </c>
      <c r="L31" s="55">
        <v>32.03</v>
      </c>
      <c r="M31" s="2">
        <v>605</v>
      </c>
      <c r="N31" s="53">
        <v>10.16</v>
      </c>
      <c r="O31" s="2">
        <v>618</v>
      </c>
      <c r="P31" t="s">
        <v>143</v>
      </c>
    </row>
    <row r="32" spans="1:16" ht="13.5" thickBot="1" x14ac:dyDescent="0.25">
      <c r="A32" s="56" t="s">
        <v>111</v>
      </c>
      <c r="B32" s="46" t="s">
        <v>99</v>
      </c>
      <c r="C32" s="5">
        <v>48</v>
      </c>
      <c r="D32" s="3">
        <v>2895</v>
      </c>
      <c r="E32" s="48">
        <v>2</v>
      </c>
      <c r="F32" s="57">
        <v>42.17</v>
      </c>
      <c r="G32" s="2">
        <v>1013</v>
      </c>
      <c r="H32" s="53">
        <v>7.67</v>
      </c>
      <c r="I32" s="2">
        <v>475</v>
      </c>
      <c r="J32" s="53">
        <v>20.97</v>
      </c>
      <c r="K32" s="2">
        <v>374</v>
      </c>
      <c r="L32" s="55">
        <v>16.84</v>
      </c>
      <c r="M32" s="2">
        <v>308</v>
      </c>
      <c r="N32" s="53">
        <v>10.63</v>
      </c>
      <c r="O32" s="2">
        <v>725</v>
      </c>
      <c r="P32" t="s">
        <v>144</v>
      </c>
    </row>
    <row r="33" spans="1:16" ht="13.5" thickBot="1" x14ac:dyDescent="0.25">
      <c r="A33" s="56" t="s">
        <v>123</v>
      </c>
      <c r="B33" s="46" t="s">
        <v>99</v>
      </c>
      <c r="C33" s="46">
        <v>50</v>
      </c>
      <c r="D33" s="3">
        <v>2244</v>
      </c>
      <c r="E33" s="48">
        <v>3</v>
      </c>
      <c r="F33" s="54">
        <v>24.53</v>
      </c>
      <c r="G33" s="2">
        <v>525</v>
      </c>
      <c r="H33" s="53">
        <v>9.08</v>
      </c>
      <c r="I33" s="2">
        <v>624</v>
      </c>
      <c r="J33" s="53">
        <v>13.69</v>
      </c>
      <c r="K33" s="2">
        <v>241</v>
      </c>
      <c r="L33" s="55">
        <v>20.12</v>
      </c>
      <c r="M33" s="2">
        <v>410</v>
      </c>
      <c r="N33" s="53">
        <v>7.79</v>
      </c>
      <c r="O33" s="2">
        <v>444</v>
      </c>
      <c r="P33" t="s">
        <v>145</v>
      </c>
    </row>
    <row r="34" spans="1:16" ht="13.5" thickBot="1" x14ac:dyDescent="0.25">
      <c r="A34" s="56" t="s">
        <v>127</v>
      </c>
      <c r="B34" s="46" t="s">
        <v>99</v>
      </c>
      <c r="C34" s="5">
        <v>57</v>
      </c>
      <c r="D34" s="3">
        <v>2158</v>
      </c>
      <c r="E34" s="48">
        <v>4</v>
      </c>
      <c r="F34" s="57">
        <v>18.91</v>
      </c>
      <c r="G34" s="2">
        <v>417</v>
      </c>
      <c r="H34" s="53">
        <v>7.68</v>
      </c>
      <c r="I34" s="2">
        <v>564</v>
      </c>
      <c r="J34" s="53">
        <v>19.12</v>
      </c>
      <c r="K34" s="2">
        <v>416</v>
      </c>
      <c r="L34" s="55">
        <v>18.13</v>
      </c>
      <c r="M34" s="2">
        <v>406</v>
      </c>
      <c r="N34" s="53">
        <v>5.98</v>
      </c>
      <c r="O34" s="2">
        <v>355</v>
      </c>
      <c r="P34" t="s">
        <v>146</v>
      </c>
    </row>
    <row r="35" spans="1:16" ht="13.5" thickBot="1" x14ac:dyDescent="0.25">
      <c r="A35" s="56" t="s">
        <v>133</v>
      </c>
      <c r="B35" s="46" t="s">
        <v>99</v>
      </c>
      <c r="C35" s="5">
        <v>40</v>
      </c>
      <c r="D35" s="3">
        <v>1913</v>
      </c>
      <c r="E35" s="48">
        <v>5</v>
      </c>
      <c r="F35" s="57">
        <v>22.28</v>
      </c>
      <c r="G35" s="2">
        <v>411</v>
      </c>
      <c r="H35" s="53">
        <v>7.5</v>
      </c>
      <c r="I35" s="2">
        <v>420</v>
      </c>
      <c r="J35" s="53">
        <v>18.239999999999998</v>
      </c>
      <c r="K35" s="2">
        <v>284</v>
      </c>
      <c r="L35" s="55">
        <v>23.28</v>
      </c>
      <c r="M35" s="2">
        <v>414</v>
      </c>
      <c r="N35" s="53">
        <v>6.93</v>
      </c>
      <c r="O35" s="2">
        <v>384</v>
      </c>
      <c r="P35" t="s">
        <v>143</v>
      </c>
    </row>
    <row r="36" spans="1:16" ht="13.5" thickBot="1" x14ac:dyDescent="0.25">
      <c r="A36" s="56"/>
      <c r="B36" s="46"/>
      <c r="D36" s="3">
        <v>0</v>
      </c>
      <c r="E36" s="48" t="s">
        <v>139</v>
      </c>
      <c r="F36" s="54" t="s">
        <v>51</v>
      </c>
      <c r="G36" s="2" t="s">
        <v>51</v>
      </c>
      <c r="H36" s="53" t="s">
        <v>51</v>
      </c>
      <c r="I36" s="2" t="s">
        <v>51</v>
      </c>
      <c r="J36" s="53" t="s">
        <v>51</v>
      </c>
      <c r="K36" s="2" t="s">
        <v>51</v>
      </c>
      <c r="L36" s="55" t="s">
        <v>51</v>
      </c>
      <c r="M36" s="2" t="s">
        <v>51</v>
      </c>
      <c r="N36" s="53"/>
      <c r="O36" s="2">
        <v>0</v>
      </c>
      <c r="P36" t="s">
        <v>140</v>
      </c>
    </row>
    <row r="37" spans="1:16" ht="13.5" thickBot="1" x14ac:dyDescent="0.25">
      <c r="A37" s="56"/>
      <c r="B37" s="46"/>
      <c r="D37" s="3">
        <v>0</v>
      </c>
      <c r="E37" s="48" t="s">
        <v>139</v>
      </c>
      <c r="F37" s="60" t="s">
        <v>51</v>
      </c>
      <c r="G37" s="2" t="s">
        <v>51</v>
      </c>
      <c r="H37" s="54" t="s">
        <v>51</v>
      </c>
      <c r="I37" s="2" t="s">
        <v>51</v>
      </c>
      <c r="J37" s="54" t="s">
        <v>51</v>
      </c>
      <c r="K37" s="2" t="s">
        <v>51</v>
      </c>
      <c r="L37" s="54" t="s">
        <v>51</v>
      </c>
      <c r="M37" s="2" t="s">
        <v>51</v>
      </c>
      <c r="N37" s="54" t="s">
        <v>51</v>
      </c>
      <c r="O37" s="2" t="s">
        <v>51</v>
      </c>
      <c r="P37" t="s">
        <v>140</v>
      </c>
    </row>
    <row r="38" spans="1:16" ht="13.5" thickBot="1" x14ac:dyDescent="0.25">
      <c r="A38" s="56" t="s">
        <v>115</v>
      </c>
      <c r="B38" s="46" t="s">
        <v>99</v>
      </c>
      <c r="C38" s="5">
        <v>66</v>
      </c>
      <c r="D38" s="3">
        <v>3791</v>
      </c>
      <c r="E38" s="48">
        <v>1</v>
      </c>
      <c r="F38" s="54">
        <v>27.99</v>
      </c>
      <c r="G38" s="2">
        <v>881</v>
      </c>
      <c r="H38" s="54">
        <v>8.3800000000000008</v>
      </c>
      <c r="I38" s="2">
        <v>788</v>
      </c>
      <c r="J38" s="54">
        <v>24.28</v>
      </c>
      <c r="K38" s="2">
        <v>723</v>
      </c>
      <c r="L38" s="54">
        <v>18.22</v>
      </c>
      <c r="M38" s="2">
        <v>535</v>
      </c>
      <c r="N38" s="54">
        <v>12.08</v>
      </c>
      <c r="O38" s="2">
        <v>864</v>
      </c>
      <c r="P38" t="s">
        <v>147</v>
      </c>
    </row>
    <row r="39" spans="1:16" ht="13.5" thickBot="1" x14ac:dyDescent="0.25">
      <c r="A39" s="56" t="s">
        <v>118</v>
      </c>
      <c r="B39" s="46" t="s">
        <v>99</v>
      </c>
      <c r="C39" s="46">
        <v>61</v>
      </c>
      <c r="D39" s="3">
        <v>3372</v>
      </c>
      <c r="E39" s="48">
        <v>2</v>
      </c>
      <c r="F39" s="54">
        <v>27.27</v>
      </c>
      <c r="G39" s="2">
        <v>752</v>
      </c>
      <c r="H39" s="53">
        <v>8.81</v>
      </c>
      <c r="I39" s="2">
        <v>742</v>
      </c>
      <c r="J39" s="53">
        <v>20.97</v>
      </c>
      <c r="K39" s="2">
        <v>528</v>
      </c>
      <c r="L39" s="55">
        <v>22.66</v>
      </c>
      <c r="M39" s="2">
        <v>601</v>
      </c>
      <c r="N39" s="53">
        <v>11.7</v>
      </c>
      <c r="O39" s="2">
        <v>749</v>
      </c>
      <c r="P39" t="s">
        <v>148</v>
      </c>
    </row>
    <row r="40" spans="1:16" ht="13.5" thickBot="1" x14ac:dyDescent="0.25">
      <c r="A40" s="56" t="s">
        <v>116</v>
      </c>
      <c r="B40" s="46" t="s">
        <v>99</v>
      </c>
      <c r="C40" s="46">
        <v>63</v>
      </c>
      <c r="D40" s="3">
        <v>3149</v>
      </c>
      <c r="E40" s="48">
        <v>3</v>
      </c>
      <c r="F40" s="57">
        <v>26.98</v>
      </c>
      <c r="G40" s="2">
        <v>742</v>
      </c>
      <c r="H40" s="53">
        <v>7.36</v>
      </c>
      <c r="I40" s="2">
        <v>598</v>
      </c>
      <c r="J40" s="53">
        <v>19.95</v>
      </c>
      <c r="K40" s="2">
        <v>497</v>
      </c>
      <c r="L40" s="53">
        <v>25.69</v>
      </c>
      <c r="M40" s="2">
        <v>694</v>
      </c>
      <c r="N40" s="53">
        <v>9.9600000000000009</v>
      </c>
      <c r="O40" s="2">
        <v>618</v>
      </c>
      <c r="P40" t="s">
        <v>148</v>
      </c>
    </row>
    <row r="41" spans="1:16" ht="13.5" thickBot="1" x14ac:dyDescent="0.25">
      <c r="A41" s="56" t="s">
        <v>108</v>
      </c>
      <c r="B41" s="46" t="s">
        <v>99</v>
      </c>
      <c r="C41" s="5">
        <v>63</v>
      </c>
      <c r="D41" s="3">
        <v>2676</v>
      </c>
      <c r="E41" s="48">
        <v>4</v>
      </c>
      <c r="F41" s="57">
        <v>23.13</v>
      </c>
      <c r="G41" s="2">
        <v>613</v>
      </c>
      <c r="H41" s="53">
        <v>7.31</v>
      </c>
      <c r="I41" s="2">
        <v>593</v>
      </c>
      <c r="J41" s="53">
        <v>17.87</v>
      </c>
      <c r="K41" s="2">
        <v>435</v>
      </c>
      <c r="L41" s="55">
        <v>19.600000000000001</v>
      </c>
      <c r="M41" s="2">
        <v>507</v>
      </c>
      <c r="N41" s="53">
        <v>8.74</v>
      </c>
      <c r="O41" s="2">
        <v>528</v>
      </c>
      <c r="P41" t="s">
        <v>148</v>
      </c>
    </row>
    <row r="42" spans="1:16" ht="13.5" thickBot="1" x14ac:dyDescent="0.25">
      <c r="A42" s="64"/>
      <c r="B42" s="46"/>
      <c r="C42" s="46"/>
      <c r="D42" s="3">
        <v>0</v>
      </c>
      <c r="E42" s="48" t="s">
        <v>139</v>
      </c>
      <c r="F42" s="60" t="s">
        <v>51</v>
      </c>
      <c r="G42" s="2" t="s">
        <v>51</v>
      </c>
      <c r="H42" s="54" t="s">
        <v>51</v>
      </c>
      <c r="I42" s="2" t="s">
        <v>51</v>
      </c>
      <c r="J42" s="54" t="s">
        <v>51</v>
      </c>
      <c r="K42" s="2" t="s">
        <v>51</v>
      </c>
      <c r="L42" s="54" t="s">
        <v>51</v>
      </c>
      <c r="M42" s="2" t="s">
        <v>51</v>
      </c>
      <c r="N42" s="54" t="s">
        <v>51</v>
      </c>
      <c r="O42" s="2" t="s">
        <v>51</v>
      </c>
      <c r="P42" t="s">
        <v>140</v>
      </c>
    </row>
    <row r="43" spans="1:16" ht="13.5" thickBot="1" x14ac:dyDescent="0.25">
      <c r="A43" s="56"/>
      <c r="B43" s="46"/>
      <c r="C43" s="46"/>
      <c r="D43" s="3">
        <v>0</v>
      </c>
      <c r="E43" s="48" t="s">
        <v>139</v>
      </c>
      <c r="F43" s="54" t="s">
        <v>51</v>
      </c>
      <c r="G43" s="2" t="s">
        <v>51</v>
      </c>
      <c r="H43" s="53" t="s">
        <v>51</v>
      </c>
      <c r="I43" s="2" t="s">
        <v>51</v>
      </c>
      <c r="J43" s="53" t="s">
        <v>51</v>
      </c>
      <c r="K43" s="2" t="s">
        <v>51</v>
      </c>
      <c r="L43" s="55" t="s">
        <v>51</v>
      </c>
      <c r="M43" s="2" t="s">
        <v>51</v>
      </c>
      <c r="N43" s="53" t="s">
        <v>51</v>
      </c>
      <c r="O43" s="2" t="s">
        <v>51</v>
      </c>
      <c r="P43" t="s">
        <v>140</v>
      </c>
    </row>
    <row r="44" spans="1:16" ht="13.5" thickBot="1" x14ac:dyDescent="0.25">
      <c r="A44" s="49"/>
      <c r="B44" s="46"/>
      <c r="D44" s="3">
        <v>0</v>
      </c>
      <c r="E44" s="48" t="s">
        <v>139</v>
      </c>
      <c r="F44" s="59"/>
      <c r="G44" s="2">
        <v>0</v>
      </c>
      <c r="H44" s="53"/>
      <c r="I44" s="2">
        <v>0</v>
      </c>
      <c r="J44" s="53"/>
      <c r="K44" s="2">
        <v>0</v>
      </c>
      <c r="L44" s="53"/>
      <c r="M44" s="2">
        <v>0</v>
      </c>
      <c r="N44" s="53"/>
      <c r="O44" s="2">
        <v>0</v>
      </c>
      <c r="P44" t="s">
        <v>140</v>
      </c>
    </row>
    <row r="45" spans="1:16" ht="1.5" customHeight="1" x14ac:dyDescent="0.2">
      <c r="A45" s="45"/>
      <c r="B45" s="46"/>
      <c r="C45" s="46"/>
      <c r="D45" s="3">
        <v>0</v>
      </c>
      <c r="E45" s="48" t="s">
        <v>139</v>
      </c>
      <c r="F45" s="51" t="s">
        <v>51</v>
      </c>
      <c r="G45" s="2" t="s">
        <v>51</v>
      </c>
      <c r="H45" s="51" t="s">
        <v>51</v>
      </c>
      <c r="I45" s="2" t="s">
        <v>51</v>
      </c>
      <c r="J45" s="61" t="s">
        <v>51</v>
      </c>
      <c r="K45" s="2" t="s">
        <v>51</v>
      </c>
      <c r="L45" s="61" t="s">
        <v>51</v>
      </c>
      <c r="M45" s="2" t="s">
        <v>51</v>
      </c>
      <c r="N45" s="51" t="s">
        <v>51</v>
      </c>
      <c r="O45" s="2" t="s">
        <v>51</v>
      </c>
      <c r="P45" t="s">
        <v>140</v>
      </c>
    </row>
    <row r="46" spans="1:16" hidden="1" x14ac:dyDescent="0.2">
      <c r="A46" s="45"/>
      <c r="B46" s="46"/>
      <c r="C46" s="46"/>
      <c r="D46" s="3">
        <v>0</v>
      </c>
      <c r="E46" s="48" t="s">
        <v>139</v>
      </c>
      <c r="F46" s="47" t="s">
        <v>51</v>
      </c>
      <c r="G46" s="2" t="s">
        <v>51</v>
      </c>
      <c r="H46" s="47" t="s">
        <v>51</v>
      </c>
      <c r="I46" s="2" t="s">
        <v>51</v>
      </c>
      <c r="J46" s="62" t="s">
        <v>51</v>
      </c>
      <c r="K46" s="2" t="s">
        <v>51</v>
      </c>
      <c r="L46" s="47" t="s">
        <v>51</v>
      </c>
      <c r="M46" s="2" t="s">
        <v>51</v>
      </c>
      <c r="N46" s="47" t="s">
        <v>51</v>
      </c>
      <c r="O46" s="2" t="s">
        <v>51</v>
      </c>
      <c r="P46" t="s">
        <v>140</v>
      </c>
    </row>
    <row r="47" spans="1:16" hidden="1" x14ac:dyDescent="0.2">
      <c r="A47" s="45"/>
      <c r="B47" s="46"/>
      <c r="C47" s="46"/>
      <c r="D47" s="3">
        <v>0</v>
      </c>
      <c r="E47" s="48" t="s">
        <v>139</v>
      </c>
      <c r="F47" s="47" t="s">
        <v>51</v>
      </c>
      <c r="G47" s="2" t="s">
        <v>51</v>
      </c>
      <c r="H47" s="47" t="s">
        <v>51</v>
      </c>
      <c r="I47" s="2" t="s">
        <v>51</v>
      </c>
      <c r="J47" s="62" t="s">
        <v>51</v>
      </c>
      <c r="K47" s="2" t="s">
        <v>51</v>
      </c>
      <c r="L47" s="47" t="s">
        <v>51</v>
      </c>
      <c r="M47" s="2" t="s">
        <v>51</v>
      </c>
      <c r="N47" s="47" t="s">
        <v>51</v>
      </c>
      <c r="O47" s="2" t="s">
        <v>51</v>
      </c>
      <c r="P47" t="s">
        <v>140</v>
      </c>
    </row>
    <row r="48" spans="1:16" hidden="1" x14ac:dyDescent="0.2">
      <c r="A48" s="45"/>
      <c r="B48" s="46"/>
      <c r="C48" s="46"/>
      <c r="D48" s="3">
        <v>0</v>
      </c>
      <c r="E48" s="48" t="s">
        <v>139</v>
      </c>
      <c r="F48" s="47" t="s">
        <v>51</v>
      </c>
      <c r="G48" s="2" t="s">
        <v>51</v>
      </c>
      <c r="H48" s="47" t="s">
        <v>51</v>
      </c>
      <c r="I48" s="2" t="s">
        <v>51</v>
      </c>
      <c r="J48" s="62" t="s">
        <v>51</v>
      </c>
      <c r="K48" s="2" t="s">
        <v>51</v>
      </c>
      <c r="L48" s="47" t="s">
        <v>51</v>
      </c>
      <c r="M48" s="2" t="s">
        <v>51</v>
      </c>
      <c r="N48" s="47" t="s">
        <v>51</v>
      </c>
      <c r="O48" s="2" t="s">
        <v>51</v>
      </c>
      <c r="P48" t="s">
        <v>140</v>
      </c>
    </row>
    <row r="49" spans="1:16" hidden="1" x14ac:dyDescent="0.2">
      <c r="A49" s="45"/>
      <c r="B49" s="46"/>
      <c r="C49" s="46"/>
      <c r="D49" s="3">
        <v>0</v>
      </c>
      <c r="E49" s="48" t="s">
        <v>139</v>
      </c>
      <c r="F49" s="47" t="s">
        <v>51</v>
      </c>
      <c r="G49" s="2" t="s">
        <v>51</v>
      </c>
      <c r="H49" s="47" t="s">
        <v>51</v>
      </c>
      <c r="I49" s="2" t="s">
        <v>51</v>
      </c>
      <c r="J49" s="62" t="s">
        <v>51</v>
      </c>
      <c r="K49" s="2" t="s">
        <v>51</v>
      </c>
      <c r="L49" s="47" t="s">
        <v>51</v>
      </c>
      <c r="M49" s="2" t="s">
        <v>51</v>
      </c>
      <c r="N49" s="47" t="s">
        <v>51</v>
      </c>
      <c r="O49" s="2" t="s">
        <v>51</v>
      </c>
      <c r="P49" t="s">
        <v>140</v>
      </c>
    </row>
    <row r="50" spans="1:16" hidden="1" x14ac:dyDescent="0.2">
      <c r="A50" s="45"/>
      <c r="B50" s="46"/>
      <c r="C50" s="46"/>
      <c r="D50" s="3">
        <v>0</v>
      </c>
      <c r="E50" s="48" t="s">
        <v>139</v>
      </c>
      <c r="F50" s="47" t="s">
        <v>51</v>
      </c>
      <c r="G50" s="2" t="s">
        <v>51</v>
      </c>
      <c r="H50" s="47" t="s">
        <v>51</v>
      </c>
      <c r="I50" s="2" t="s">
        <v>51</v>
      </c>
      <c r="J50" s="62" t="s">
        <v>51</v>
      </c>
      <c r="K50" s="2" t="s">
        <v>51</v>
      </c>
      <c r="L50" s="47" t="s">
        <v>51</v>
      </c>
      <c r="M50" s="2" t="s">
        <v>51</v>
      </c>
      <c r="N50" s="47" t="s">
        <v>51</v>
      </c>
      <c r="O50" s="2" t="s">
        <v>51</v>
      </c>
      <c r="P50" t="s">
        <v>140</v>
      </c>
    </row>
    <row r="51" spans="1:16" ht="2.25" hidden="1" customHeight="1" x14ac:dyDescent="0.2">
      <c r="A51" s="45"/>
      <c r="B51" s="46"/>
      <c r="C51" s="46"/>
      <c r="D51" s="3">
        <v>0</v>
      </c>
      <c r="E51" s="48" t="s">
        <v>139</v>
      </c>
      <c r="F51" s="47" t="s">
        <v>51</v>
      </c>
      <c r="G51" s="2" t="s">
        <v>51</v>
      </c>
      <c r="H51" s="47" t="s">
        <v>51</v>
      </c>
      <c r="I51" s="2" t="s">
        <v>51</v>
      </c>
      <c r="J51" s="62" t="s">
        <v>51</v>
      </c>
      <c r="K51" s="2" t="s">
        <v>51</v>
      </c>
      <c r="L51" s="47" t="s">
        <v>51</v>
      </c>
      <c r="M51" s="2" t="s">
        <v>51</v>
      </c>
      <c r="N51" s="47" t="s">
        <v>51</v>
      </c>
      <c r="O51" s="2" t="s">
        <v>51</v>
      </c>
      <c r="P51" t="s">
        <v>140</v>
      </c>
    </row>
    <row r="52" spans="1:16" hidden="1" x14ac:dyDescent="0.2">
      <c r="A52" s="45"/>
      <c r="B52" s="46"/>
      <c r="C52" s="46"/>
      <c r="D52" s="3">
        <v>0</v>
      </c>
      <c r="E52" s="48" t="s">
        <v>139</v>
      </c>
      <c r="F52" s="47" t="s">
        <v>51</v>
      </c>
      <c r="G52" s="2" t="s">
        <v>51</v>
      </c>
      <c r="H52" s="47" t="s">
        <v>51</v>
      </c>
      <c r="I52" s="2" t="s">
        <v>51</v>
      </c>
      <c r="J52" s="62" t="s">
        <v>51</v>
      </c>
      <c r="K52" s="2" t="s">
        <v>51</v>
      </c>
      <c r="L52" s="47" t="s">
        <v>51</v>
      </c>
      <c r="M52" s="2" t="s">
        <v>51</v>
      </c>
      <c r="N52" s="47" t="s">
        <v>51</v>
      </c>
      <c r="O52" s="2" t="s">
        <v>51</v>
      </c>
      <c r="P52" t="s">
        <v>140</v>
      </c>
    </row>
    <row r="53" spans="1:16" hidden="1" x14ac:dyDescent="0.2">
      <c r="A53" s="45"/>
      <c r="B53" s="46"/>
      <c r="C53" s="46"/>
      <c r="D53" s="3">
        <v>0</v>
      </c>
      <c r="E53" s="48" t="s">
        <v>139</v>
      </c>
      <c r="F53" s="47" t="s">
        <v>51</v>
      </c>
      <c r="G53" s="2" t="s">
        <v>51</v>
      </c>
      <c r="H53" s="47" t="s">
        <v>51</v>
      </c>
      <c r="I53" s="2" t="s">
        <v>51</v>
      </c>
      <c r="J53" s="62" t="s">
        <v>51</v>
      </c>
      <c r="K53" s="2" t="s">
        <v>51</v>
      </c>
      <c r="L53" s="47" t="s">
        <v>51</v>
      </c>
      <c r="M53" s="2" t="s">
        <v>51</v>
      </c>
      <c r="N53" s="47" t="s">
        <v>51</v>
      </c>
      <c r="O53" s="2" t="s">
        <v>51</v>
      </c>
      <c r="P53" t="s">
        <v>140</v>
      </c>
    </row>
    <row r="54" spans="1:16" hidden="1" x14ac:dyDescent="0.2">
      <c r="A54" s="45"/>
      <c r="B54" s="46"/>
      <c r="C54" s="46"/>
      <c r="D54" s="3">
        <v>0</v>
      </c>
      <c r="E54" s="48" t="s">
        <v>139</v>
      </c>
      <c r="F54" s="47" t="s">
        <v>51</v>
      </c>
      <c r="G54" s="2" t="s">
        <v>51</v>
      </c>
      <c r="H54" s="47" t="s">
        <v>51</v>
      </c>
      <c r="I54" s="2" t="s">
        <v>51</v>
      </c>
      <c r="J54" s="62" t="s">
        <v>51</v>
      </c>
      <c r="K54" s="2" t="s">
        <v>51</v>
      </c>
      <c r="L54" s="47" t="s">
        <v>51</v>
      </c>
      <c r="M54" s="2" t="s">
        <v>51</v>
      </c>
      <c r="N54" s="47" t="s">
        <v>51</v>
      </c>
      <c r="O54" s="2" t="s">
        <v>51</v>
      </c>
      <c r="P54" t="s">
        <v>140</v>
      </c>
    </row>
    <row r="55" spans="1:16" hidden="1" x14ac:dyDescent="0.2">
      <c r="A55" s="45"/>
      <c r="B55" s="46"/>
      <c r="C55" s="46"/>
      <c r="D55" s="3">
        <v>0</v>
      </c>
      <c r="E55" s="48" t="s">
        <v>139</v>
      </c>
      <c r="F55" s="47" t="s">
        <v>51</v>
      </c>
      <c r="G55" s="2" t="s">
        <v>51</v>
      </c>
      <c r="H55" s="47" t="s">
        <v>51</v>
      </c>
      <c r="I55" s="2" t="s">
        <v>51</v>
      </c>
      <c r="J55" s="62" t="s">
        <v>51</v>
      </c>
      <c r="K55" s="2" t="s">
        <v>51</v>
      </c>
      <c r="L55" s="47" t="s">
        <v>51</v>
      </c>
      <c r="M55" s="2" t="s">
        <v>51</v>
      </c>
      <c r="N55" s="47" t="s">
        <v>51</v>
      </c>
      <c r="O55" s="2" t="s">
        <v>51</v>
      </c>
      <c r="P55" t="s">
        <v>140</v>
      </c>
    </row>
    <row r="56" spans="1:16" hidden="1" x14ac:dyDescent="0.2">
      <c r="A56" s="45"/>
      <c r="B56" s="46"/>
      <c r="C56" s="46"/>
      <c r="D56" s="3">
        <v>0</v>
      </c>
      <c r="E56" s="48" t="s">
        <v>139</v>
      </c>
      <c r="F56" s="47" t="s">
        <v>51</v>
      </c>
      <c r="G56" s="2" t="s">
        <v>51</v>
      </c>
      <c r="H56" s="47" t="s">
        <v>51</v>
      </c>
      <c r="I56" s="2" t="s">
        <v>51</v>
      </c>
      <c r="J56" s="62" t="s">
        <v>51</v>
      </c>
      <c r="K56" s="2" t="s">
        <v>51</v>
      </c>
      <c r="L56" s="47" t="s">
        <v>51</v>
      </c>
      <c r="M56" s="2" t="s">
        <v>51</v>
      </c>
      <c r="N56" s="47" t="s">
        <v>51</v>
      </c>
      <c r="O56" s="2" t="s">
        <v>51</v>
      </c>
      <c r="P56" t="s">
        <v>140</v>
      </c>
    </row>
    <row r="57" spans="1:16" hidden="1" x14ac:dyDescent="0.2">
      <c r="A57" s="45"/>
      <c r="B57" s="46"/>
      <c r="C57" s="46"/>
      <c r="D57" s="3">
        <v>0</v>
      </c>
      <c r="E57" s="48" t="s">
        <v>139</v>
      </c>
      <c r="F57" s="47" t="s">
        <v>51</v>
      </c>
      <c r="G57" s="2" t="s">
        <v>51</v>
      </c>
      <c r="H57" s="47" t="s">
        <v>51</v>
      </c>
      <c r="I57" s="2" t="s">
        <v>51</v>
      </c>
      <c r="J57" s="62" t="s">
        <v>51</v>
      </c>
      <c r="K57" s="2" t="s">
        <v>51</v>
      </c>
      <c r="L57" s="47" t="s">
        <v>51</v>
      </c>
      <c r="M57" s="2" t="s">
        <v>51</v>
      </c>
      <c r="N57" s="47" t="s">
        <v>51</v>
      </c>
      <c r="O57" s="2" t="s">
        <v>51</v>
      </c>
      <c r="P57" t="s">
        <v>140</v>
      </c>
    </row>
    <row r="58" spans="1:16" hidden="1" x14ac:dyDescent="0.2">
      <c r="A58" s="45"/>
      <c r="B58" s="46"/>
      <c r="C58" s="46"/>
      <c r="D58" s="3">
        <v>0</v>
      </c>
      <c r="E58" s="48" t="s">
        <v>139</v>
      </c>
      <c r="F58" s="47" t="s">
        <v>51</v>
      </c>
      <c r="G58" s="2" t="s">
        <v>51</v>
      </c>
      <c r="H58" s="47" t="s">
        <v>51</v>
      </c>
      <c r="I58" s="2" t="s">
        <v>51</v>
      </c>
      <c r="J58" s="62" t="s">
        <v>51</v>
      </c>
      <c r="K58" s="2" t="s">
        <v>51</v>
      </c>
      <c r="L58" s="47" t="s">
        <v>51</v>
      </c>
      <c r="M58" s="2" t="s">
        <v>51</v>
      </c>
      <c r="N58" s="47" t="s">
        <v>51</v>
      </c>
      <c r="O58" s="2" t="s">
        <v>51</v>
      </c>
      <c r="P58" t="s">
        <v>140</v>
      </c>
    </row>
    <row r="59" spans="1:16" hidden="1" x14ac:dyDescent="0.2">
      <c r="A59" s="45"/>
      <c r="B59" s="46"/>
      <c r="C59" s="46"/>
      <c r="D59" s="3">
        <v>0</v>
      </c>
      <c r="E59" s="48" t="s">
        <v>139</v>
      </c>
      <c r="F59" s="47" t="s">
        <v>51</v>
      </c>
      <c r="G59" s="2" t="s">
        <v>51</v>
      </c>
      <c r="H59" s="47" t="s">
        <v>51</v>
      </c>
      <c r="I59" s="2" t="s">
        <v>51</v>
      </c>
      <c r="J59" s="62" t="s">
        <v>51</v>
      </c>
      <c r="K59" s="2" t="s">
        <v>51</v>
      </c>
      <c r="L59" s="47" t="s">
        <v>51</v>
      </c>
      <c r="M59" s="2" t="s">
        <v>51</v>
      </c>
      <c r="N59" s="47" t="s">
        <v>51</v>
      </c>
      <c r="O59" s="2" t="s">
        <v>51</v>
      </c>
      <c r="P59" t="s">
        <v>140</v>
      </c>
    </row>
    <row r="60" spans="1:16" hidden="1" x14ac:dyDescent="0.2">
      <c r="A60" s="45"/>
      <c r="B60" s="46"/>
      <c r="C60" s="46"/>
      <c r="D60" s="3">
        <v>0</v>
      </c>
      <c r="E60" s="48" t="s">
        <v>139</v>
      </c>
      <c r="F60" s="47" t="s">
        <v>51</v>
      </c>
      <c r="G60" s="2" t="s">
        <v>51</v>
      </c>
      <c r="H60" s="47" t="s">
        <v>51</v>
      </c>
      <c r="I60" s="2" t="s">
        <v>51</v>
      </c>
      <c r="J60" s="62" t="s">
        <v>51</v>
      </c>
      <c r="K60" s="2" t="s">
        <v>51</v>
      </c>
      <c r="L60" s="47" t="s">
        <v>51</v>
      </c>
      <c r="M60" s="2" t="s">
        <v>51</v>
      </c>
      <c r="N60" s="47" t="s">
        <v>51</v>
      </c>
      <c r="O60" s="2" t="s">
        <v>51</v>
      </c>
      <c r="P60" t="s">
        <v>140</v>
      </c>
    </row>
    <row r="61" spans="1:16" hidden="1" x14ac:dyDescent="0.2">
      <c r="A61" s="45"/>
      <c r="B61" s="46"/>
      <c r="C61" s="46"/>
      <c r="D61" s="3">
        <v>0</v>
      </c>
      <c r="E61" s="48" t="s">
        <v>139</v>
      </c>
      <c r="F61" s="47" t="s">
        <v>51</v>
      </c>
      <c r="G61" s="2" t="s">
        <v>51</v>
      </c>
      <c r="H61" s="47" t="s">
        <v>51</v>
      </c>
      <c r="I61" s="2" t="s">
        <v>51</v>
      </c>
      <c r="J61" s="62" t="s">
        <v>51</v>
      </c>
      <c r="K61" s="2" t="s">
        <v>51</v>
      </c>
      <c r="L61" s="47" t="s">
        <v>51</v>
      </c>
      <c r="M61" s="2" t="s">
        <v>51</v>
      </c>
      <c r="N61" s="47" t="s">
        <v>51</v>
      </c>
      <c r="O61" s="2" t="s">
        <v>51</v>
      </c>
      <c r="P61" t="s">
        <v>140</v>
      </c>
    </row>
    <row r="62" spans="1:16" hidden="1" x14ac:dyDescent="0.2">
      <c r="A62" s="45"/>
      <c r="B62" s="46"/>
      <c r="C62" s="46"/>
      <c r="D62" s="3">
        <v>0</v>
      </c>
      <c r="E62" s="48" t="s">
        <v>139</v>
      </c>
      <c r="F62" s="47" t="s">
        <v>51</v>
      </c>
      <c r="G62" s="2" t="s">
        <v>51</v>
      </c>
      <c r="H62" s="47" t="s">
        <v>51</v>
      </c>
      <c r="I62" s="2" t="s">
        <v>51</v>
      </c>
      <c r="J62" s="62" t="s">
        <v>51</v>
      </c>
      <c r="K62" s="2" t="s">
        <v>51</v>
      </c>
      <c r="L62" s="47" t="s">
        <v>51</v>
      </c>
      <c r="M62" s="2" t="s">
        <v>51</v>
      </c>
      <c r="N62" s="47" t="s">
        <v>51</v>
      </c>
      <c r="O62" s="2" t="s">
        <v>51</v>
      </c>
      <c r="P62" t="s">
        <v>140</v>
      </c>
    </row>
    <row r="63" spans="1:16" hidden="1" x14ac:dyDescent="0.2">
      <c r="A63" s="45"/>
      <c r="B63" s="46"/>
      <c r="C63" s="46"/>
      <c r="D63" s="3">
        <v>0</v>
      </c>
      <c r="E63" s="48" t="s">
        <v>139</v>
      </c>
      <c r="F63" s="47" t="s">
        <v>51</v>
      </c>
      <c r="G63" s="2" t="s">
        <v>51</v>
      </c>
      <c r="H63" s="47" t="s">
        <v>51</v>
      </c>
      <c r="I63" s="2" t="s">
        <v>51</v>
      </c>
      <c r="J63" s="62" t="s">
        <v>51</v>
      </c>
      <c r="K63" s="2" t="s">
        <v>51</v>
      </c>
      <c r="L63" s="47" t="s">
        <v>51</v>
      </c>
      <c r="M63" s="2" t="s">
        <v>51</v>
      </c>
      <c r="N63" s="47" t="s">
        <v>51</v>
      </c>
      <c r="O63" s="2" t="s">
        <v>51</v>
      </c>
      <c r="P63" t="s">
        <v>140</v>
      </c>
    </row>
    <row r="64" spans="1:16" hidden="1" x14ac:dyDescent="0.2">
      <c r="A64" s="45"/>
      <c r="B64" s="46"/>
      <c r="C64" s="46"/>
      <c r="D64" s="3">
        <v>0</v>
      </c>
      <c r="E64" s="48" t="s">
        <v>139</v>
      </c>
      <c r="F64" s="47" t="s">
        <v>51</v>
      </c>
      <c r="G64" s="2" t="s">
        <v>51</v>
      </c>
      <c r="H64" s="47" t="s">
        <v>51</v>
      </c>
      <c r="I64" s="2" t="s">
        <v>51</v>
      </c>
      <c r="J64" s="62" t="s">
        <v>51</v>
      </c>
      <c r="K64" s="2" t="s">
        <v>51</v>
      </c>
      <c r="L64" s="47" t="s">
        <v>51</v>
      </c>
      <c r="M64" s="2" t="s">
        <v>51</v>
      </c>
      <c r="N64" s="47" t="s">
        <v>51</v>
      </c>
      <c r="O64" s="2" t="s">
        <v>51</v>
      </c>
      <c r="P64" t="s">
        <v>140</v>
      </c>
    </row>
    <row r="65" spans="1:16" hidden="1" x14ac:dyDescent="0.2">
      <c r="A65" s="45"/>
      <c r="B65" s="46"/>
      <c r="C65" s="46"/>
      <c r="D65" s="3">
        <v>0</v>
      </c>
      <c r="E65" s="48" t="s">
        <v>139</v>
      </c>
      <c r="F65" s="47" t="s">
        <v>51</v>
      </c>
      <c r="G65" s="2" t="s">
        <v>51</v>
      </c>
      <c r="H65" s="47" t="s">
        <v>51</v>
      </c>
      <c r="I65" s="2" t="s">
        <v>51</v>
      </c>
      <c r="J65" s="62" t="s">
        <v>51</v>
      </c>
      <c r="K65" s="2" t="s">
        <v>51</v>
      </c>
      <c r="L65" s="47" t="s">
        <v>51</v>
      </c>
      <c r="M65" s="2" t="s">
        <v>51</v>
      </c>
      <c r="N65" s="47" t="s">
        <v>51</v>
      </c>
      <c r="O65" s="2" t="s">
        <v>51</v>
      </c>
      <c r="P65" t="s">
        <v>140</v>
      </c>
    </row>
    <row r="66" spans="1:16" hidden="1" x14ac:dyDescent="0.2">
      <c r="A66" s="45"/>
      <c r="B66" s="46"/>
      <c r="C66" s="46"/>
      <c r="D66" s="3">
        <v>0</v>
      </c>
      <c r="E66" s="48" t="s">
        <v>139</v>
      </c>
      <c r="F66" s="47" t="s">
        <v>51</v>
      </c>
      <c r="G66" s="2" t="s">
        <v>51</v>
      </c>
      <c r="H66" s="47" t="s">
        <v>51</v>
      </c>
      <c r="I66" s="2" t="s">
        <v>51</v>
      </c>
      <c r="J66" s="62" t="s">
        <v>51</v>
      </c>
      <c r="K66" s="2" t="s">
        <v>51</v>
      </c>
      <c r="L66" s="47" t="s">
        <v>51</v>
      </c>
      <c r="M66" s="2" t="s">
        <v>51</v>
      </c>
      <c r="N66" s="47" t="s">
        <v>51</v>
      </c>
      <c r="O66" s="2" t="s">
        <v>51</v>
      </c>
      <c r="P66" t="s">
        <v>140</v>
      </c>
    </row>
    <row r="67" spans="1:16" hidden="1" x14ac:dyDescent="0.2">
      <c r="A67" s="45"/>
      <c r="B67" s="46"/>
      <c r="C67" s="46"/>
      <c r="D67" s="3">
        <v>0</v>
      </c>
      <c r="E67" s="48" t="s">
        <v>139</v>
      </c>
      <c r="F67" s="47" t="s">
        <v>51</v>
      </c>
      <c r="G67" s="2" t="s">
        <v>51</v>
      </c>
      <c r="H67" s="47" t="s">
        <v>51</v>
      </c>
      <c r="I67" s="2" t="s">
        <v>51</v>
      </c>
      <c r="J67" s="62" t="s">
        <v>51</v>
      </c>
      <c r="K67" s="2" t="s">
        <v>51</v>
      </c>
      <c r="L67" s="47" t="s">
        <v>51</v>
      </c>
      <c r="M67" s="2" t="s">
        <v>51</v>
      </c>
      <c r="N67" s="47" t="s">
        <v>51</v>
      </c>
      <c r="O67" s="2" t="s">
        <v>51</v>
      </c>
      <c r="P67" t="s">
        <v>140</v>
      </c>
    </row>
    <row r="68" spans="1:16" hidden="1" x14ac:dyDescent="0.2">
      <c r="A68" s="45"/>
      <c r="B68" s="46"/>
      <c r="C68" s="46"/>
      <c r="D68" s="3">
        <v>0</v>
      </c>
      <c r="E68" s="48" t="s">
        <v>139</v>
      </c>
      <c r="F68" s="47" t="s">
        <v>51</v>
      </c>
      <c r="G68" s="2" t="s">
        <v>51</v>
      </c>
      <c r="H68" s="47" t="s">
        <v>51</v>
      </c>
      <c r="I68" s="2" t="s">
        <v>51</v>
      </c>
      <c r="J68" s="62" t="s">
        <v>51</v>
      </c>
      <c r="K68" s="2" t="s">
        <v>51</v>
      </c>
      <c r="L68" s="47" t="s">
        <v>51</v>
      </c>
      <c r="M68" s="2" t="s">
        <v>51</v>
      </c>
      <c r="N68" s="47" t="s">
        <v>51</v>
      </c>
      <c r="O68" s="2" t="s">
        <v>51</v>
      </c>
      <c r="P68" t="s">
        <v>140</v>
      </c>
    </row>
    <row r="69" spans="1:16" hidden="1" x14ac:dyDescent="0.2">
      <c r="A69" s="45"/>
      <c r="B69" s="46"/>
      <c r="C69" s="46"/>
      <c r="D69" s="3">
        <v>0</v>
      </c>
      <c r="E69" s="48" t="s">
        <v>139</v>
      </c>
      <c r="F69" s="47" t="s">
        <v>51</v>
      </c>
      <c r="G69" s="2" t="s">
        <v>51</v>
      </c>
      <c r="H69" s="47" t="s">
        <v>51</v>
      </c>
      <c r="I69" s="2" t="s">
        <v>51</v>
      </c>
      <c r="J69" s="62" t="s">
        <v>51</v>
      </c>
      <c r="K69" s="2" t="s">
        <v>51</v>
      </c>
      <c r="L69" s="47" t="s">
        <v>51</v>
      </c>
      <c r="M69" s="2" t="s">
        <v>51</v>
      </c>
      <c r="N69" s="47" t="s">
        <v>51</v>
      </c>
      <c r="O69" s="2" t="s">
        <v>51</v>
      </c>
      <c r="P69" t="s">
        <v>140</v>
      </c>
    </row>
    <row r="70" spans="1:16" ht="7.5" hidden="1" customHeight="1" x14ac:dyDescent="0.2">
      <c r="A70" s="45"/>
      <c r="B70" s="46"/>
      <c r="C70" s="46"/>
      <c r="D70" s="3">
        <v>0</v>
      </c>
      <c r="E70" s="48" t="s">
        <v>139</v>
      </c>
      <c r="F70" s="47" t="s">
        <v>51</v>
      </c>
      <c r="G70" s="2" t="s">
        <v>51</v>
      </c>
      <c r="H70" s="47" t="s">
        <v>51</v>
      </c>
      <c r="I70" s="2" t="s">
        <v>51</v>
      </c>
      <c r="J70" s="62" t="s">
        <v>51</v>
      </c>
      <c r="K70" s="2" t="s">
        <v>51</v>
      </c>
      <c r="L70" s="47" t="s">
        <v>51</v>
      </c>
      <c r="M70" s="2" t="s">
        <v>51</v>
      </c>
      <c r="N70" s="47" t="s">
        <v>51</v>
      </c>
      <c r="O70" s="2" t="s">
        <v>51</v>
      </c>
      <c r="P70" t="s">
        <v>140</v>
      </c>
    </row>
    <row r="71" spans="1:16" hidden="1" x14ac:dyDescent="0.2">
      <c r="A71" s="45"/>
      <c r="B71" s="46"/>
      <c r="C71" s="46"/>
      <c r="D71" s="3">
        <v>0</v>
      </c>
      <c r="E71" s="48" t="s">
        <v>139</v>
      </c>
      <c r="F71" s="47" t="s">
        <v>51</v>
      </c>
      <c r="G71" s="2" t="s">
        <v>51</v>
      </c>
      <c r="H71" s="47" t="s">
        <v>51</v>
      </c>
      <c r="I71" s="2" t="s">
        <v>51</v>
      </c>
      <c r="J71" s="62" t="s">
        <v>51</v>
      </c>
      <c r="K71" s="2" t="s">
        <v>51</v>
      </c>
      <c r="L71" s="47" t="s">
        <v>51</v>
      </c>
      <c r="M71" s="2" t="s">
        <v>51</v>
      </c>
      <c r="N71" s="47" t="s">
        <v>51</v>
      </c>
      <c r="O71" s="2" t="s">
        <v>51</v>
      </c>
      <c r="P71" t="s">
        <v>140</v>
      </c>
    </row>
    <row r="72" spans="1:16" hidden="1" x14ac:dyDescent="0.2">
      <c r="A72" s="45"/>
      <c r="B72" s="46"/>
      <c r="C72" s="46"/>
      <c r="D72" s="3">
        <v>0</v>
      </c>
      <c r="E72" s="48" t="s">
        <v>139</v>
      </c>
      <c r="F72" s="47" t="s">
        <v>51</v>
      </c>
      <c r="G72" s="2" t="s">
        <v>51</v>
      </c>
      <c r="H72" s="47" t="s">
        <v>51</v>
      </c>
      <c r="I72" s="2" t="s">
        <v>51</v>
      </c>
      <c r="J72" s="62" t="s">
        <v>51</v>
      </c>
      <c r="K72" s="2" t="s">
        <v>51</v>
      </c>
      <c r="L72" s="47" t="s">
        <v>51</v>
      </c>
      <c r="M72" s="2" t="s">
        <v>51</v>
      </c>
      <c r="N72" s="47" t="s">
        <v>51</v>
      </c>
      <c r="O72" s="2" t="s">
        <v>51</v>
      </c>
      <c r="P72" t="s">
        <v>140</v>
      </c>
    </row>
    <row r="73" spans="1:16" hidden="1" x14ac:dyDescent="0.2">
      <c r="A73" s="45"/>
      <c r="B73" s="46"/>
      <c r="C73" s="46"/>
      <c r="D73" s="3">
        <v>0</v>
      </c>
      <c r="E73" s="48" t="s">
        <v>139</v>
      </c>
      <c r="F73" s="47" t="s">
        <v>51</v>
      </c>
      <c r="G73" s="2" t="s">
        <v>51</v>
      </c>
      <c r="H73" s="47" t="s">
        <v>51</v>
      </c>
      <c r="I73" s="2" t="s">
        <v>51</v>
      </c>
      <c r="J73" s="62" t="s">
        <v>51</v>
      </c>
      <c r="K73" s="2" t="s">
        <v>51</v>
      </c>
      <c r="L73" s="47" t="s">
        <v>51</v>
      </c>
      <c r="M73" s="2" t="s">
        <v>51</v>
      </c>
      <c r="N73" s="47" t="s">
        <v>51</v>
      </c>
      <c r="O73" s="2" t="s">
        <v>51</v>
      </c>
      <c r="P73" t="s">
        <v>140</v>
      </c>
    </row>
    <row r="74" spans="1:16" hidden="1" x14ac:dyDescent="0.2">
      <c r="A74" s="45"/>
      <c r="B74" s="46"/>
      <c r="C74" s="46"/>
      <c r="D74" s="3">
        <v>0</v>
      </c>
      <c r="E74" s="48" t="s">
        <v>139</v>
      </c>
      <c r="F74" s="47" t="s">
        <v>51</v>
      </c>
      <c r="G74" s="2" t="s">
        <v>51</v>
      </c>
      <c r="H74" s="47" t="s">
        <v>51</v>
      </c>
      <c r="I74" s="2" t="s">
        <v>51</v>
      </c>
      <c r="J74" s="62" t="s">
        <v>51</v>
      </c>
      <c r="K74" s="2" t="s">
        <v>51</v>
      </c>
      <c r="L74" s="47" t="s">
        <v>51</v>
      </c>
      <c r="M74" s="2" t="s">
        <v>51</v>
      </c>
      <c r="N74" s="47" t="s">
        <v>51</v>
      </c>
      <c r="O74" s="2" t="s">
        <v>51</v>
      </c>
      <c r="P74" t="s">
        <v>140</v>
      </c>
    </row>
    <row r="75" spans="1:16" hidden="1" x14ac:dyDescent="0.2">
      <c r="A75" s="45"/>
      <c r="B75" s="46"/>
      <c r="C75" s="46"/>
      <c r="D75" s="3">
        <v>0</v>
      </c>
      <c r="E75" s="48" t="s">
        <v>139</v>
      </c>
      <c r="F75" s="47" t="s">
        <v>51</v>
      </c>
      <c r="G75" s="2" t="s">
        <v>51</v>
      </c>
      <c r="H75" s="47" t="s">
        <v>51</v>
      </c>
      <c r="I75" s="2" t="s">
        <v>51</v>
      </c>
      <c r="J75" s="62" t="s">
        <v>51</v>
      </c>
      <c r="K75" s="2" t="s">
        <v>51</v>
      </c>
      <c r="L75" s="47" t="s">
        <v>51</v>
      </c>
      <c r="M75" s="2" t="s">
        <v>51</v>
      </c>
      <c r="N75" s="47" t="s">
        <v>51</v>
      </c>
      <c r="O75" s="2" t="s">
        <v>51</v>
      </c>
      <c r="P75" t="s">
        <v>140</v>
      </c>
    </row>
    <row r="76" spans="1:16" hidden="1" x14ac:dyDescent="0.2">
      <c r="A76" s="45"/>
      <c r="B76" s="46"/>
      <c r="C76" s="46"/>
      <c r="D76" s="3">
        <v>0</v>
      </c>
      <c r="E76" s="48" t="s">
        <v>139</v>
      </c>
      <c r="F76" s="47" t="s">
        <v>51</v>
      </c>
      <c r="G76" s="2" t="s">
        <v>51</v>
      </c>
      <c r="H76" s="47" t="s">
        <v>51</v>
      </c>
      <c r="I76" s="2" t="s">
        <v>51</v>
      </c>
      <c r="J76" s="62" t="s">
        <v>51</v>
      </c>
      <c r="K76" s="2" t="s">
        <v>51</v>
      </c>
      <c r="L76" s="47" t="s">
        <v>51</v>
      </c>
      <c r="M76" s="2" t="s">
        <v>51</v>
      </c>
      <c r="N76" s="47" t="s">
        <v>51</v>
      </c>
      <c r="O76" s="2" t="s">
        <v>51</v>
      </c>
      <c r="P76" t="s">
        <v>140</v>
      </c>
    </row>
    <row r="77" spans="1:16" hidden="1" x14ac:dyDescent="0.2">
      <c r="A77" s="45"/>
      <c r="B77" s="46"/>
      <c r="C77" s="46"/>
      <c r="D77" s="3">
        <v>0</v>
      </c>
      <c r="E77" s="48" t="s">
        <v>139</v>
      </c>
      <c r="F77" s="47" t="s">
        <v>51</v>
      </c>
      <c r="G77" s="2" t="s">
        <v>51</v>
      </c>
      <c r="H77" s="47" t="s">
        <v>51</v>
      </c>
      <c r="I77" s="2" t="s">
        <v>51</v>
      </c>
      <c r="J77" s="62" t="s">
        <v>51</v>
      </c>
      <c r="K77" s="2" t="s">
        <v>51</v>
      </c>
      <c r="L77" s="47" t="s">
        <v>51</v>
      </c>
      <c r="M77" s="2" t="s">
        <v>51</v>
      </c>
      <c r="N77" s="47" t="s">
        <v>51</v>
      </c>
      <c r="O77" s="2" t="s">
        <v>51</v>
      </c>
      <c r="P77" t="s">
        <v>140</v>
      </c>
    </row>
    <row r="78" spans="1:16" hidden="1" x14ac:dyDescent="0.2">
      <c r="A78" s="45"/>
      <c r="B78" s="46"/>
      <c r="C78" s="46"/>
      <c r="D78" s="3">
        <v>0</v>
      </c>
      <c r="E78" s="48" t="s">
        <v>139</v>
      </c>
      <c r="F78" s="47" t="s">
        <v>51</v>
      </c>
      <c r="G78" s="2" t="s">
        <v>51</v>
      </c>
      <c r="H78" s="47" t="s">
        <v>51</v>
      </c>
      <c r="I78" s="2" t="s">
        <v>51</v>
      </c>
      <c r="J78" s="62" t="s">
        <v>51</v>
      </c>
      <c r="K78" s="2" t="s">
        <v>51</v>
      </c>
      <c r="L78" s="47" t="s">
        <v>51</v>
      </c>
      <c r="M78" s="2" t="s">
        <v>51</v>
      </c>
      <c r="N78" s="47" t="s">
        <v>51</v>
      </c>
      <c r="O78" s="2" t="s">
        <v>51</v>
      </c>
      <c r="P78" t="s">
        <v>140</v>
      </c>
    </row>
    <row r="79" spans="1:16" hidden="1" x14ac:dyDescent="0.2">
      <c r="A79" s="45"/>
      <c r="B79" s="46"/>
      <c r="C79" s="46"/>
      <c r="D79" s="3">
        <v>0</v>
      </c>
      <c r="E79" s="48" t="s">
        <v>139</v>
      </c>
      <c r="F79" s="47" t="s">
        <v>51</v>
      </c>
      <c r="G79" s="2" t="s">
        <v>51</v>
      </c>
      <c r="H79" s="47" t="s">
        <v>51</v>
      </c>
      <c r="I79" s="2" t="s">
        <v>51</v>
      </c>
      <c r="J79" s="62" t="s">
        <v>51</v>
      </c>
      <c r="K79" s="2" t="s">
        <v>51</v>
      </c>
      <c r="L79" s="47" t="s">
        <v>51</v>
      </c>
      <c r="M79" s="2" t="s">
        <v>51</v>
      </c>
      <c r="N79" s="47" t="s">
        <v>51</v>
      </c>
      <c r="O79" s="2" t="s">
        <v>51</v>
      </c>
      <c r="P79" t="s">
        <v>140</v>
      </c>
    </row>
    <row r="80" spans="1:16" hidden="1" x14ac:dyDescent="0.2">
      <c r="A80" s="45"/>
      <c r="B80" s="46"/>
      <c r="C80" s="46"/>
      <c r="D80" s="3">
        <v>0</v>
      </c>
      <c r="E80" s="48" t="s">
        <v>139</v>
      </c>
      <c r="F80" s="47" t="s">
        <v>51</v>
      </c>
      <c r="G80" s="2" t="s">
        <v>51</v>
      </c>
      <c r="H80" s="47" t="s">
        <v>51</v>
      </c>
      <c r="I80" s="2" t="s">
        <v>51</v>
      </c>
      <c r="J80" s="62" t="s">
        <v>51</v>
      </c>
      <c r="K80" s="2" t="s">
        <v>51</v>
      </c>
      <c r="L80" s="47" t="s">
        <v>51</v>
      </c>
      <c r="M80" s="2" t="s">
        <v>51</v>
      </c>
      <c r="N80" s="47" t="s">
        <v>51</v>
      </c>
      <c r="O80" s="2" t="s">
        <v>51</v>
      </c>
      <c r="P80" t="s">
        <v>140</v>
      </c>
    </row>
    <row r="81" spans="1:16" hidden="1" x14ac:dyDescent="0.2">
      <c r="A81" s="45"/>
      <c r="B81" s="46"/>
      <c r="C81" s="46"/>
      <c r="D81" s="3">
        <v>0</v>
      </c>
      <c r="E81" s="48" t="s">
        <v>139</v>
      </c>
      <c r="F81" s="47" t="s">
        <v>51</v>
      </c>
      <c r="G81" s="2" t="s">
        <v>51</v>
      </c>
      <c r="H81" s="47" t="s">
        <v>51</v>
      </c>
      <c r="I81" s="2" t="s">
        <v>51</v>
      </c>
      <c r="J81" s="62" t="s">
        <v>51</v>
      </c>
      <c r="K81" s="2" t="s">
        <v>51</v>
      </c>
      <c r="L81" s="47" t="s">
        <v>51</v>
      </c>
      <c r="M81" s="2" t="s">
        <v>51</v>
      </c>
      <c r="N81" s="47" t="s">
        <v>51</v>
      </c>
      <c r="O81" s="2" t="s">
        <v>51</v>
      </c>
      <c r="P81" t="s">
        <v>140</v>
      </c>
    </row>
    <row r="82" spans="1:16" hidden="1" x14ac:dyDescent="0.2">
      <c r="A82" s="45"/>
      <c r="B82" s="46"/>
      <c r="C82" s="46"/>
      <c r="D82" s="3">
        <v>0</v>
      </c>
      <c r="E82" s="48" t="s">
        <v>139</v>
      </c>
      <c r="F82" s="47" t="s">
        <v>51</v>
      </c>
      <c r="G82" s="2" t="s">
        <v>51</v>
      </c>
      <c r="H82" s="47" t="s">
        <v>51</v>
      </c>
      <c r="I82" s="2" t="s">
        <v>51</v>
      </c>
      <c r="J82" s="62" t="s">
        <v>51</v>
      </c>
      <c r="K82" s="2" t="s">
        <v>51</v>
      </c>
      <c r="L82" s="47" t="s">
        <v>51</v>
      </c>
      <c r="M82" s="2" t="s">
        <v>51</v>
      </c>
      <c r="N82" s="47" t="s">
        <v>51</v>
      </c>
      <c r="O82" s="2" t="s">
        <v>51</v>
      </c>
      <c r="P82" t="s">
        <v>140</v>
      </c>
    </row>
    <row r="83" spans="1:16" hidden="1" x14ac:dyDescent="0.2">
      <c r="A83" s="45"/>
      <c r="B83" s="46"/>
      <c r="C83" s="46"/>
      <c r="D83" s="3">
        <v>0</v>
      </c>
      <c r="E83" s="48" t="s">
        <v>139</v>
      </c>
      <c r="F83" s="47" t="s">
        <v>51</v>
      </c>
      <c r="G83" s="2" t="s">
        <v>51</v>
      </c>
      <c r="H83" s="47" t="s">
        <v>51</v>
      </c>
      <c r="I83" s="2" t="s">
        <v>51</v>
      </c>
      <c r="J83" s="62" t="s">
        <v>51</v>
      </c>
      <c r="K83" s="2" t="s">
        <v>51</v>
      </c>
      <c r="L83" s="47" t="s">
        <v>51</v>
      </c>
      <c r="M83" s="2" t="s">
        <v>51</v>
      </c>
      <c r="N83" s="47" t="s">
        <v>51</v>
      </c>
      <c r="O83" s="2" t="s">
        <v>51</v>
      </c>
      <c r="P83" t="s">
        <v>140</v>
      </c>
    </row>
    <row r="84" spans="1:16" hidden="1" x14ac:dyDescent="0.2">
      <c r="A84" s="45"/>
      <c r="B84" s="46"/>
      <c r="C84" s="46"/>
      <c r="D84" s="3">
        <v>0</v>
      </c>
      <c r="E84" s="48" t="s">
        <v>139</v>
      </c>
      <c r="F84" s="47" t="s">
        <v>51</v>
      </c>
      <c r="G84" s="2" t="s">
        <v>51</v>
      </c>
      <c r="H84" s="47" t="s">
        <v>51</v>
      </c>
      <c r="I84" s="2" t="s">
        <v>51</v>
      </c>
      <c r="J84" s="62" t="s">
        <v>51</v>
      </c>
      <c r="K84" s="2" t="s">
        <v>51</v>
      </c>
      <c r="L84" s="47" t="s">
        <v>51</v>
      </c>
      <c r="M84" s="2" t="s">
        <v>51</v>
      </c>
      <c r="N84" s="47" t="s">
        <v>51</v>
      </c>
      <c r="O84" s="2" t="s">
        <v>51</v>
      </c>
      <c r="P84" t="s">
        <v>140</v>
      </c>
    </row>
    <row r="85" spans="1:16" hidden="1" x14ac:dyDescent="0.2">
      <c r="A85" s="45"/>
      <c r="B85" s="46"/>
      <c r="C85" s="46"/>
      <c r="D85" s="3">
        <v>0</v>
      </c>
      <c r="E85" s="48" t="s">
        <v>139</v>
      </c>
      <c r="F85" s="47" t="s">
        <v>51</v>
      </c>
      <c r="G85" s="2" t="s">
        <v>51</v>
      </c>
      <c r="H85" s="47" t="s">
        <v>51</v>
      </c>
      <c r="I85" s="2" t="s">
        <v>51</v>
      </c>
      <c r="J85" s="62" t="s">
        <v>51</v>
      </c>
      <c r="K85" s="2" t="s">
        <v>51</v>
      </c>
      <c r="L85" s="47" t="s">
        <v>51</v>
      </c>
      <c r="M85" s="2" t="s">
        <v>51</v>
      </c>
      <c r="N85" s="47" t="s">
        <v>51</v>
      </c>
      <c r="O85" s="2" t="s">
        <v>51</v>
      </c>
      <c r="P85" t="s">
        <v>140</v>
      </c>
    </row>
    <row r="86" spans="1:16" ht="10.5" hidden="1" customHeight="1" x14ac:dyDescent="0.2">
      <c r="A86" s="45"/>
      <c r="B86" s="46"/>
      <c r="C86" s="46"/>
      <c r="D86" s="3">
        <v>0</v>
      </c>
      <c r="E86" s="48" t="s">
        <v>139</v>
      </c>
      <c r="F86" s="47" t="s">
        <v>51</v>
      </c>
      <c r="G86" s="2" t="s">
        <v>51</v>
      </c>
      <c r="H86" s="47" t="s">
        <v>51</v>
      </c>
      <c r="I86" s="2" t="s">
        <v>51</v>
      </c>
      <c r="J86" s="62" t="s">
        <v>51</v>
      </c>
      <c r="K86" s="2" t="s">
        <v>51</v>
      </c>
      <c r="L86" s="47" t="s">
        <v>51</v>
      </c>
      <c r="M86" s="2" t="s">
        <v>51</v>
      </c>
      <c r="N86" s="47" t="s">
        <v>51</v>
      </c>
      <c r="O86" s="2" t="s">
        <v>51</v>
      </c>
      <c r="P86" t="s">
        <v>140</v>
      </c>
    </row>
    <row r="1048576" x14ac:dyDescent="0.2"/>
  </sheetData>
  <sortState xmlns:xlrd2="http://schemas.microsoft.com/office/spreadsheetml/2017/richdata2" ref="A5:O18">
    <sortCondition descending="1" ref="D5:D18"/>
  </sortState>
  <mergeCells count="3">
    <mergeCell ref="A1:O1"/>
    <mergeCell ref="A2:O2"/>
    <mergeCell ref="A3:O3"/>
  </mergeCells>
  <conditionalFormatting sqref="E5:E19 E30 E36:E37 E42:E86">
    <cfRule type="containsErrors" dxfId="3" priority="5">
      <formula>ISERROR(E5)</formula>
    </cfRule>
  </conditionalFormatting>
  <conditionalFormatting sqref="E20:E29">
    <cfRule type="containsErrors" dxfId="2" priority="3">
      <formula>ISERROR(E20)</formula>
    </cfRule>
  </conditionalFormatting>
  <conditionalFormatting sqref="E31:E35">
    <cfRule type="containsErrors" dxfId="1" priority="2">
      <formula>ISERROR(E31)</formula>
    </cfRule>
  </conditionalFormatting>
  <conditionalFormatting sqref="E38:E41">
    <cfRule type="containsErrors" dxfId="0" priority="1">
      <formula>ISERROR(E38)</formula>
    </cfRule>
  </conditionalFormatting>
  <printOptions horizontalCentered="1"/>
  <pageMargins left="0.25" right="0.25" top="0.25" bottom="1" header="0.3" footer="0.3"/>
  <pageSetup scale="69" fitToHeight="0" orientation="landscape" horizontalDpi="300" verticalDpi="300" r:id="rId1"/>
  <rowBreaks count="5" manualBreakCount="5">
    <brk id="8" max="16383" man="1"/>
    <brk id="17" max="16383" man="1"/>
    <brk id="26" max="16383" man="1"/>
    <brk id="35" max="16383" man="1"/>
    <brk id="4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AD89"/>
  <sheetViews>
    <sheetView zoomScale="75" workbookViewId="0">
      <pane ySplit="660" activePane="bottomLeft"/>
      <selection activeCell="L32" sqref="L32"/>
      <selection pane="bottomLeft" activeCell="L32" sqref="L32"/>
    </sheetView>
  </sheetViews>
  <sheetFormatPr defaultColWidth="8.7109375" defaultRowHeight="15.75" x14ac:dyDescent="0.25"/>
  <cols>
    <col min="1" max="1" width="8.7109375" style="19"/>
    <col min="2" max="6" width="8.7109375" style="20"/>
    <col min="7" max="7" width="8.7109375" style="19"/>
    <col min="8" max="8" width="9.7109375" style="19" bestFit="1" customWidth="1"/>
    <col min="9" max="16384" width="8.7109375" style="19"/>
  </cols>
  <sheetData>
    <row r="1" spans="1:30" x14ac:dyDescent="0.25">
      <c r="A1" s="19" t="s">
        <v>72</v>
      </c>
      <c r="H1" s="19">
        <v>7.26</v>
      </c>
      <c r="I1" s="19">
        <v>6</v>
      </c>
      <c r="J1" s="19">
        <v>5</v>
      </c>
      <c r="K1" s="19">
        <v>4</v>
      </c>
      <c r="M1" s="19">
        <v>7.26</v>
      </c>
      <c r="N1" s="19">
        <v>6</v>
      </c>
      <c r="O1" s="19">
        <v>5</v>
      </c>
      <c r="P1" s="19">
        <v>4</v>
      </c>
      <c r="R1" s="19">
        <v>2</v>
      </c>
      <c r="S1" s="19">
        <v>1.5</v>
      </c>
      <c r="T1" s="19">
        <v>1</v>
      </c>
      <c r="U1" s="19">
        <v>800</v>
      </c>
      <c r="V1" s="19">
        <v>700</v>
      </c>
      <c r="W1" s="19">
        <v>600</v>
      </c>
      <c r="X1" s="19">
        <v>500</v>
      </c>
      <c r="Y1" s="19">
        <v>400</v>
      </c>
      <c r="Z1" s="19">
        <v>35</v>
      </c>
      <c r="AA1" s="19">
        <v>25</v>
      </c>
      <c r="AB1" s="19">
        <v>20</v>
      </c>
      <c r="AC1" s="19">
        <v>16</v>
      </c>
      <c r="AD1" s="19">
        <v>12</v>
      </c>
    </row>
    <row r="2" spans="1:30" x14ac:dyDescent="0.25">
      <c r="B2" s="22" t="s">
        <v>7</v>
      </c>
      <c r="C2" s="22" t="s">
        <v>6</v>
      </c>
      <c r="D2" s="22" t="s">
        <v>5</v>
      </c>
      <c r="E2" s="22" t="s">
        <v>4</v>
      </c>
      <c r="F2" s="22" t="s">
        <v>3</v>
      </c>
      <c r="H2" s="22" t="s">
        <v>7</v>
      </c>
      <c r="I2" s="22" t="s">
        <v>7</v>
      </c>
      <c r="J2" s="22" t="s">
        <v>7</v>
      </c>
      <c r="K2" s="22" t="s">
        <v>7</v>
      </c>
      <c r="L2" s="22" t="s">
        <v>7</v>
      </c>
      <c r="M2" s="22" t="s">
        <v>6</v>
      </c>
      <c r="N2" s="22" t="s">
        <v>6</v>
      </c>
      <c r="O2" s="22" t="s">
        <v>6</v>
      </c>
      <c r="P2" s="22" t="s">
        <v>6</v>
      </c>
      <c r="Q2" s="22" t="s">
        <v>6</v>
      </c>
      <c r="R2" s="22" t="s">
        <v>5</v>
      </c>
      <c r="S2" s="22" t="s">
        <v>5</v>
      </c>
      <c r="T2" s="22" t="s">
        <v>5</v>
      </c>
      <c r="U2" s="22" t="s">
        <v>4</v>
      </c>
      <c r="V2" s="22" t="s">
        <v>4</v>
      </c>
      <c r="W2" s="22" t="s">
        <v>4</v>
      </c>
      <c r="X2" s="22" t="s">
        <v>4</v>
      </c>
      <c r="Y2" s="22" t="s">
        <v>4</v>
      </c>
      <c r="Z2" s="22" t="s">
        <v>3</v>
      </c>
      <c r="AA2" s="22" t="s">
        <v>3</v>
      </c>
      <c r="AB2" s="22" t="s">
        <v>3</v>
      </c>
      <c r="AC2" s="22" t="s">
        <v>3</v>
      </c>
      <c r="AD2" s="22" t="s">
        <v>3</v>
      </c>
    </row>
    <row r="3" spans="1:30" x14ac:dyDescent="0.25">
      <c r="A3" s="19">
        <f t="shared" ref="A3:A18" si="0">A4-1</f>
        <v>14</v>
      </c>
      <c r="B3" s="26">
        <v>1.6978</v>
      </c>
      <c r="C3" s="26">
        <v>1.3528</v>
      </c>
      <c r="D3" s="26">
        <v>1.4911000000000001</v>
      </c>
      <c r="E3" s="26">
        <v>1.4742999999999999</v>
      </c>
      <c r="F3" s="26">
        <v>1.3107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30" x14ac:dyDescent="0.25">
      <c r="A4" s="19">
        <f t="shared" si="0"/>
        <v>15</v>
      </c>
      <c r="B4" s="26">
        <v>1.4181999999999999</v>
      </c>
      <c r="C4" s="26">
        <v>1.2709999999999999</v>
      </c>
      <c r="D4" s="26">
        <v>1.3620000000000001</v>
      </c>
      <c r="E4" s="26">
        <v>1.3339000000000001</v>
      </c>
      <c r="F4" s="26">
        <v>1.2181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30" x14ac:dyDescent="0.25">
      <c r="A5" s="19">
        <f t="shared" si="0"/>
        <v>16</v>
      </c>
      <c r="B5" s="26">
        <v>1.2607999999999999</v>
      </c>
      <c r="C5" s="26">
        <v>1.2035</v>
      </c>
      <c r="D5" s="26">
        <v>1.2681</v>
      </c>
      <c r="E5" s="26">
        <v>1.2316</v>
      </c>
      <c r="F5" s="26">
        <v>1.1534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30" x14ac:dyDescent="0.25">
      <c r="A6" s="19">
        <f t="shared" si="0"/>
        <v>17</v>
      </c>
      <c r="B6" s="26">
        <v>1.1645000000000001</v>
      </c>
      <c r="C6" s="26">
        <v>1.1468</v>
      </c>
      <c r="D6" s="26">
        <v>1.1979</v>
      </c>
      <c r="E6" s="26">
        <v>1.1555</v>
      </c>
      <c r="F6" s="26">
        <v>1.1074999999999999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30" x14ac:dyDescent="0.25">
      <c r="A7" s="19">
        <f t="shared" si="0"/>
        <v>18</v>
      </c>
      <c r="B7" s="26">
        <v>1.1027</v>
      </c>
      <c r="C7" s="26">
        <v>1.0993999999999999</v>
      </c>
      <c r="D7" s="26">
        <v>1.1448</v>
      </c>
      <c r="E7" s="26">
        <v>1.0982000000000001</v>
      </c>
      <c r="F7" s="26">
        <v>1.0744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30" x14ac:dyDescent="0.25">
      <c r="A8" s="19">
        <f t="shared" si="0"/>
        <v>19</v>
      </c>
      <c r="B8" s="26">
        <v>1.0625</v>
      </c>
      <c r="C8" s="26">
        <v>1.0596000000000001</v>
      </c>
      <c r="D8" s="26">
        <v>1.1044</v>
      </c>
      <c r="E8" s="26">
        <v>1.0548</v>
      </c>
      <c r="F8" s="26">
        <v>1.0508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30" x14ac:dyDescent="0.25">
      <c r="A9" s="19">
        <f t="shared" si="0"/>
        <v>20</v>
      </c>
      <c r="B9" s="26">
        <v>1.0326</v>
      </c>
      <c r="C9" s="26">
        <v>1.0185</v>
      </c>
      <c r="D9" s="26">
        <v>1.0583</v>
      </c>
      <c r="E9" s="26">
        <v>1.0258</v>
      </c>
      <c r="F9" s="26">
        <v>1.0262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30" x14ac:dyDescent="0.25">
      <c r="A10" s="19">
        <f t="shared" si="0"/>
        <v>21</v>
      </c>
      <c r="B10" s="26">
        <v>1.0085999999999999</v>
      </c>
      <c r="C10" s="26">
        <v>1</v>
      </c>
      <c r="D10" s="26">
        <v>1.0288999999999999</v>
      </c>
      <c r="E10" s="26">
        <v>1</v>
      </c>
      <c r="F10" s="26">
        <v>1.0102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30" x14ac:dyDescent="0.25">
      <c r="A11" s="19">
        <f t="shared" si="0"/>
        <v>22</v>
      </c>
      <c r="B11" s="26">
        <v>1</v>
      </c>
      <c r="C11" s="26">
        <v>1</v>
      </c>
      <c r="D11" s="26">
        <v>1</v>
      </c>
      <c r="E11" s="26">
        <v>1</v>
      </c>
      <c r="F11" s="26">
        <v>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30" x14ac:dyDescent="0.25">
      <c r="A12" s="19">
        <f t="shared" si="0"/>
        <v>23</v>
      </c>
      <c r="B12" s="26">
        <v>1</v>
      </c>
      <c r="C12" s="26">
        <v>1</v>
      </c>
      <c r="D12" s="26">
        <v>1</v>
      </c>
      <c r="E12" s="26">
        <v>1</v>
      </c>
      <c r="F12" s="26">
        <v>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30" x14ac:dyDescent="0.25">
      <c r="A13" s="19">
        <f t="shared" si="0"/>
        <v>24</v>
      </c>
      <c r="B13" s="26">
        <v>1</v>
      </c>
      <c r="C13" s="26">
        <v>1</v>
      </c>
      <c r="D13" s="26">
        <v>1</v>
      </c>
      <c r="E13" s="26">
        <v>1</v>
      </c>
      <c r="F13" s="26">
        <v>1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30" x14ac:dyDescent="0.25">
      <c r="A14" s="19">
        <f t="shared" si="0"/>
        <v>25</v>
      </c>
      <c r="B14" s="26">
        <v>1</v>
      </c>
      <c r="C14" s="26">
        <v>1</v>
      </c>
      <c r="D14" s="26">
        <v>1</v>
      </c>
      <c r="E14" s="26">
        <v>1</v>
      </c>
      <c r="F14" s="26">
        <v>1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30" x14ac:dyDescent="0.25">
      <c r="A15" s="19">
        <f t="shared" si="0"/>
        <v>26</v>
      </c>
      <c r="B15" s="26">
        <v>1</v>
      </c>
      <c r="C15" s="26">
        <v>1</v>
      </c>
      <c r="D15" s="26">
        <v>1</v>
      </c>
      <c r="E15" s="26">
        <v>1</v>
      </c>
      <c r="F15" s="26">
        <v>1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30" x14ac:dyDescent="0.25">
      <c r="A16" s="19">
        <f t="shared" si="0"/>
        <v>27</v>
      </c>
      <c r="B16" s="26">
        <v>1</v>
      </c>
      <c r="C16" s="26">
        <v>1</v>
      </c>
      <c r="D16" s="26">
        <v>1</v>
      </c>
      <c r="E16" s="26">
        <v>1</v>
      </c>
      <c r="F16" s="26">
        <v>1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19">
        <f t="shared" si="0"/>
        <v>28</v>
      </c>
      <c r="B17" s="26">
        <v>1</v>
      </c>
      <c r="C17" s="26">
        <v>1</v>
      </c>
      <c r="D17" s="26">
        <v>1</v>
      </c>
      <c r="E17" s="26">
        <v>1</v>
      </c>
      <c r="F17" s="26">
        <v>1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x14ac:dyDescent="0.25">
      <c r="A18" s="19">
        <f t="shared" si="0"/>
        <v>29</v>
      </c>
      <c r="B18" s="26">
        <v>1</v>
      </c>
      <c r="C18" s="26">
        <v>1</v>
      </c>
      <c r="D18" s="26">
        <v>1</v>
      </c>
      <c r="E18" s="26">
        <v>1</v>
      </c>
      <c r="F18" s="26">
        <v>1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x14ac:dyDescent="0.25">
      <c r="A19" s="19">
        <v>30</v>
      </c>
      <c r="B19" s="26">
        <v>1</v>
      </c>
      <c r="C19" s="26">
        <v>1</v>
      </c>
      <c r="D19" s="26">
        <v>1</v>
      </c>
      <c r="E19" s="26">
        <v>1</v>
      </c>
      <c r="F19" s="26">
        <v>1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19">
        <f t="shared" ref="A20:A51" si="1">A19+1</f>
        <v>31</v>
      </c>
      <c r="B20" s="26">
        <v>1</v>
      </c>
      <c r="C20" s="26">
        <v>1</v>
      </c>
      <c r="D20" s="26">
        <v>1</v>
      </c>
      <c r="E20" s="26">
        <v>1.0084</v>
      </c>
      <c r="F20" s="26">
        <v>1.0048999999999999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x14ac:dyDescent="0.25">
      <c r="A21" s="19">
        <f t="shared" si="1"/>
        <v>32</v>
      </c>
      <c r="B21" s="26">
        <v>1</v>
      </c>
      <c r="C21" s="26">
        <v>1</v>
      </c>
      <c r="D21" s="26">
        <v>1</v>
      </c>
      <c r="E21" s="26">
        <v>1.0168999999999999</v>
      </c>
      <c r="F21" s="26">
        <v>1.0099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x14ac:dyDescent="0.25">
      <c r="A22" s="19">
        <f t="shared" si="1"/>
        <v>33</v>
      </c>
      <c r="B22" s="26">
        <v>1</v>
      </c>
      <c r="C22" s="26">
        <v>1</v>
      </c>
      <c r="D22" s="26">
        <v>1</v>
      </c>
      <c r="E22" s="26">
        <v>1.0256000000000001</v>
      </c>
      <c r="F22" s="26">
        <v>1.0149999999999999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x14ac:dyDescent="0.25">
      <c r="A23" s="19">
        <f t="shared" si="1"/>
        <v>34</v>
      </c>
      <c r="B23" s="26">
        <v>1</v>
      </c>
      <c r="C23" s="26">
        <v>1</v>
      </c>
      <c r="D23" s="26">
        <v>1</v>
      </c>
      <c r="E23" s="26">
        <v>1.0344</v>
      </c>
      <c r="F23" s="26">
        <v>1.0201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x14ac:dyDescent="0.25">
      <c r="A24" s="19">
        <f t="shared" si="1"/>
        <v>35</v>
      </c>
      <c r="B24" s="26">
        <v>1</v>
      </c>
      <c r="C24" s="26">
        <v>1</v>
      </c>
      <c r="D24" s="26">
        <v>1</v>
      </c>
      <c r="E24" s="26">
        <v>1.0434000000000001</v>
      </c>
      <c r="F24" s="26">
        <v>1.0251999999999999</v>
      </c>
      <c r="H24" s="22"/>
      <c r="I24" s="22"/>
      <c r="J24" s="22"/>
      <c r="K24" s="22"/>
      <c r="L24" s="22"/>
      <c r="M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A25" s="19">
        <f t="shared" si="1"/>
        <v>36</v>
      </c>
      <c r="B25" s="26">
        <v>1.0149999999999999</v>
      </c>
      <c r="C25" s="26">
        <v>1.0053000000000001</v>
      </c>
      <c r="D25" s="26">
        <v>1</v>
      </c>
      <c r="E25" s="26">
        <v>1.0593999999999999</v>
      </c>
      <c r="F25" s="26">
        <v>1.0383</v>
      </c>
      <c r="H25" s="22"/>
      <c r="I25" s="22"/>
      <c r="J25" s="22"/>
      <c r="K25" s="22"/>
      <c r="L25" s="22"/>
      <c r="M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x14ac:dyDescent="0.25">
      <c r="A26" s="19">
        <f t="shared" si="1"/>
        <v>37</v>
      </c>
      <c r="B26" s="26">
        <v>1.0304</v>
      </c>
      <c r="C26" s="26">
        <v>1.0106999999999999</v>
      </c>
      <c r="D26" s="26">
        <v>1</v>
      </c>
      <c r="E26" s="26">
        <v>1.0758000000000001</v>
      </c>
      <c r="F26" s="26">
        <v>1.0518000000000001</v>
      </c>
      <c r="H26" s="22"/>
      <c r="I26" s="22"/>
      <c r="J26" s="22"/>
      <c r="K26" s="22"/>
      <c r="L26" s="22"/>
      <c r="M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x14ac:dyDescent="0.25">
      <c r="A27" s="19">
        <f t="shared" si="1"/>
        <v>38</v>
      </c>
      <c r="B27" s="26">
        <v>1.0464</v>
      </c>
      <c r="C27" s="26">
        <v>1.0161</v>
      </c>
      <c r="D27" s="26">
        <v>1</v>
      </c>
      <c r="E27" s="26">
        <v>1.0928</v>
      </c>
      <c r="F27" s="26">
        <v>1.0656000000000001</v>
      </c>
      <c r="H27" s="22"/>
      <c r="I27" s="22"/>
      <c r="J27" s="22"/>
      <c r="K27" s="22"/>
      <c r="L27" s="22"/>
      <c r="M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x14ac:dyDescent="0.25">
      <c r="A28" s="19">
        <f t="shared" si="1"/>
        <v>39</v>
      </c>
      <c r="B28" s="26">
        <v>1.0628</v>
      </c>
      <c r="C28" s="26">
        <v>1.0216000000000001</v>
      </c>
      <c r="D28" s="26">
        <v>1</v>
      </c>
      <c r="E28" s="26">
        <v>1.1102000000000001</v>
      </c>
      <c r="F28" s="26">
        <v>1.0797000000000001</v>
      </c>
      <c r="H28" s="22"/>
      <c r="I28" s="22"/>
      <c r="J28" s="22"/>
      <c r="K28" s="22"/>
      <c r="L28" s="22"/>
      <c r="M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x14ac:dyDescent="0.25">
      <c r="A29" s="19">
        <f t="shared" si="1"/>
        <v>40</v>
      </c>
      <c r="B29" s="26">
        <v>1.0798000000000001</v>
      </c>
      <c r="C29" s="26">
        <v>1.0270999999999999</v>
      </c>
      <c r="D29" s="26">
        <v>1</v>
      </c>
      <c r="E29" s="26">
        <v>1.1283000000000001</v>
      </c>
      <c r="F29" s="26">
        <v>1.0943000000000001</v>
      </c>
      <c r="H29" s="22"/>
      <c r="I29" s="22"/>
      <c r="J29" s="22"/>
      <c r="K29" s="22"/>
      <c r="L29" s="22"/>
      <c r="M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19">
        <f t="shared" si="1"/>
        <v>41</v>
      </c>
      <c r="B30" s="26">
        <v>1.0992</v>
      </c>
      <c r="C30" s="26">
        <v>1.0431999999999999</v>
      </c>
      <c r="D30" s="26">
        <v>1.0096000000000001</v>
      </c>
      <c r="E30" s="26">
        <v>1.147</v>
      </c>
      <c r="F30" s="26">
        <v>1.1093</v>
      </c>
      <c r="H30" s="22"/>
      <c r="I30" s="22"/>
      <c r="J30" s="22"/>
      <c r="K30" s="22"/>
      <c r="L30" s="22"/>
      <c r="M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x14ac:dyDescent="0.25">
      <c r="A31" s="19">
        <f t="shared" si="1"/>
        <v>42</v>
      </c>
      <c r="B31" s="26">
        <v>1.1194</v>
      </c>
      <c r="C31" s="26">
        <v>1.0599000000000001</v>
      </c>
      <c r="D31" s="26">
        <v>1.0194000000000001</v>
      </c>
      <c r="E31" s="26">
        <v>1.1662999999999999</v>
      </c>
      <c r="F31" s="26">
        <v>1.1246</v>
      </c>
      <c r="H31" s="22"/>
      <c r="I31" s="22"/>
      <c r="J31" s="22"/>
      <c r="K31" s="22"/>
      <c r="L31" s="22"/>
      <c r="M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5">
      <c r="A32" s="19">
        <f t="shared" si="1"/>
        <v>43</v>
      </c>
      <c r="B32" s="26">
        <v>1.1403000000000001</v>
      </c>
      <c r="C32" s="26">
        <v>1.077</v>
      </c>
      <c r="D32" s="26">
        <v>1.0293000000000001</v>
      </c>
      <c r="E32" s="26">
        <v>1.1861999999999999</v>
      </c>
      <c r="F32" s="26">
        <v>1.1404000000000001</v>
      </c>
      <c r="H32" s="22"/>
      <c r="I32" s="22"/>
      <c r="J32" s="22"/>
      <c r="K32" s="22"/>
      <c r="L32" s="22"/>
      <c r="M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7" x14ac:dyDescent="0.25">
      <c r="A33" s="19">
        <f t="shared" si="1"/>
        <v>44</v>
      </c>
      <c r="B33" s="26">
        <v>1.1620999999999999</v>
      </c>
      <c r="C33" s="26">
        <v>1.0948</v>
      </c>
      <c r="D33" s="26">
        <v>1.0396000000000001</v>
      </c>
      <c r="E33" s="26">
        <v>1.2069000000000001</v>
      </c>
      <c r="F33" s="26">
        <v>1.1567000000000001</v>
      </c>
      <c r="H33" s="22"/>
      <c r="I33" s="22"/>
      <c r="J33" s="22"/>
      <c r="K33" s="22"/>
      <c r="L33" s="22"/>
      <c r="M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7" x14ac:dyDescent="0.25">
      <c r="A34" s="19">
        <f t="shared" si="1"/>
        <v>45</v>
      </c>
      <c r="B34" s="26">
        <v>1.1846000000000001</v>
      </c>
      <c r="C34" s="26">
        <v>1.1131</v>
      </c>
      <c r="D34" s="26">
        <v>1.0499000000000001</v>
      </c>
      <c r="E34" s="26">
        <v>1.2282999999999999</v>
      </c>
      <c r="F34" s="26">
        <v>1.1734</v>
      </c>
      <c r="H34" s="22"/>
      <c r="I34" s="22"/>
      <c r="J34" s="22"/>
      <c r="K34" s="22"/>
      <c r="L34" s="22"/>
      <c r="M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7" x14ac:dyDescent="0.25">
      <c r="A35" s="19">
        <f t="shared" si="1"/>
        <v>46</v>
      </c>
      <c r="B35" s="26">
        <v>1.208</v>
      </c>
      <c r="C35" s="26">
        <v>1.1359999999999999</v>
      </c>
      <c r="D35" s="26">
        <v>1.0701000000000001</v>
      </c>
      <c r="E35" s="26">
        <v>1.2504999999999999</v>
      </c>
      <c r="F35" s="26">
        <v>1.1906000000000001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7" x14ac:dyDescent="0.25">
      <c r="A36" s="19">
        <f t="shared" si="1"/>
        <v>47</v>
      </c>
      <c r="B36" s="26">
        <v>1.2323999999999999</v>
      </c>
      <c r="C36" s="26">
        <v>1.1597999999999999</v>
      </c>
      <c r="D36" s="26">
        <v>1.091</v>
      </c>
      <c r="E36" s="26">
        <v>1.2735000000000001</v>
      </c>
      <c r="F36" s="26">
        <v>1.2081999999999999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7" x14ac:dyDescent="0.25">
      <c r="A37" s="19">
        <f t="shared" si="1"/>
        <v>48</v>
      </c>
      <c r="B37" s="26">
        <v>1.2578</v>
      </c>
      <c r="C37" s="26">
        <v>1.1846000000000001</v>
      </c>
      <c r="D37" s="26">
        <v>1.1128</v>
      </c>
      <c r="E37" s="26">
        <v>1.2972999999999999</v>
      </c>
      <c r="F37" s="26">
        <v>1.2263999999999999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7" x14ac:dyDescent="0.25">
      <c r="A38" s="19">
        <f t="shared" si="1"/>
        <v>49</v>
      </c>
      <c r="B38" s="26">
        <v>1.2843</v>
      </c>
      <c r="C38" s="26">
        <v>1.2105999999999999</v>
      </c>
      <c r="D38" s="26">
        <v>1.1355</v>
      </c>
      <c r="E38" s="26">
        <v>1.3220000000000001</v>
      </c>
      <c r="F38" s="26">
        <v>1.2452000000000001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7" x14ac:dyDescent="0.25">
      <c r="A39" s="19">
        <f t="shared" si="1"/>
        <v>50</v>
      </c>
      <c r="B39" s="26">
        <v>1.1656</v>
      </c>
      <c r="C39" s="26">
        <v>1.1468</v>
      </c>
      <c r="D39" s="26">
        <v>1</v>
      </c>
      <c r="E39" s="26">
        <v>1.2789999999999999</v>
      </c>
      <c r="F39" s="26">
        <v>1.1123000000000001</v>
      </c>
      <c r="H39" s="22"/>
      <c r="I39" s="22"/>
      <c r="J39" s="22"/>
      <c r="K39" s="22"/>
      <c r="L39" s="22"/>
      <c r="N39" s="22"/>
      <c r="O39" s="22"/>
      <c r="P39" s="22"/>
      <c r="Q39" s="22"/>
      <c r="S39" s="22"/>
      <c r="T39" s="22"/>
      <c r="V39" s="22"/>
      <c r="W39" s="22"/>
      <c r="X39" s="22"/>
      <c r="Y39" s="22"/>
      <c r="AA39" s="22"/>
    </row>
    <row r="40" spans="1:27" x14ac:dyDescent="0.25">
      <c r="A40" s="19">
        <f t="shared" si="1"/>
        <v>51</v>
      </c>
      <c r="B40" s="26">
        <v>1.19</v>
      </c>
      <c r="C40" s="26">
        <v>1.1700999999999999</v>
      </c>
      <c r="D40" s="26">
        <v>1.0183</v>
      </c>
      <c r="E40" s="26">
        <v>1.3025</v>
      </c>
      <c r="F40" s="26">
        <v>1.1306</v>
      </c>
      <c r="H40" s="22"/>
      <c r="I40" s="22"/>
      <c r="J40" s="22"/>
      <c r="K40" s="22"/>
      <c r="L40" s="22"/>
      <c r="N40" s="22"/>
      <c r="O40" s="22"/>
      <c r="P40" s="22"/>
      <c r="Q40" s="22"/>
      <c r="S40" s="22"/>
      <c r="T40" s="22"/>
      <c r="V40" s="22"/>
      <c r="W40" s="22"/>
      <c r="X40" s="22"/>
      <c r="Y40" s="22"/>
      <c r="AA40" s="22"/>
    </row>
    <row r="41" spans="1:27" x14ac:dyDescent="0.25">
      <c r="A41" s="19">
        <f t="shared" si="1"/>
        <v>52</v>
      </c>
      <c r="B41" s="26">
        <v>1.2156</v>
      </c>
      <c r="C41" s="26">
        <v>1.1943999999999999</v>
      </c>
      <c r="D41" s="26">
        <v>1.0370999999999999</v>
      </c>
      <c r="E41" s="26">
        <v>1.3269</v>
      </c>
      <c r="F41" s="26">
        <v>1.1496</v>
      </c>
      <c r="H41" s="22"/>
      <c r="I41" s="22"/>
      <c r="J41" s="22"/>
      <c r="K41" s="22"/>
      <c r="L41" s="22"/>
      <c r="N41" s="22"/>
      <c r="O41" s="22"/>
      <c r="P41" s="22"/>
      <c r="Q41" s="22"/>
      <c r="S41" s="22"/>
      <c r="T41" s="22"/>
      <c r="V41" s="22"/>
      <c r="W41" s="22"/>
      <c r="X41" s="22"/>
      <c r="Y41" s="22"/>
      <c r="AA41" s="22"/>
    </row>
    <row r="42" spans="1:27" x14ac:dyDescent="0.25">
      <c r="A42" s="19">
        <f t="shared" si="1"/>
        <v>53</v>
      </c>
      <c r="B42" s="26">
        <v>1.2422</v>
      </c>
      <c r="C42" s="26">
        <v>1.2198</v>
      </c>
      <c r="D42" s="26">
        <v>1.0568</v>
      </c>
      <c r="E42" s="26">
        <v>1.3522000000000001</v>
      </c>
      <c r="F42" s="26">
        <v>1.1692</v>
      </c>
      <c r="H42" s="22"/>
      <c r="I42" s="22"/>
      <c r="J42" s="22"/>
      <c r="K42" s="22"/>
      <c r="L42" s="22"/>
      <c r="N42" s="22"/>
      <c r="O42" s="22"/>
      <c r="P42" s="22"/>
      <c r="Q42" s="22"/>
      <c r="S42" s="22"/>
      <c r="T42" s="22"/>
      <c r="V42" s="22"/>
      <c r="W42" s="22"/>
      <c r="X42" s="22"/>
      <c r="Y42" s="22"/>
      <c r="AA42" s="22"/>
    </row>
    <row r="43" spans="1:27" x14ac:dyDescent="0.25">
      <c r="A43" s="19">
        <f t="shared" si="1"/>
        <v>54</v>
      </c>
      <c r="B43" s="26">
        <v>1.2701</v>
      </c>
      <c r="C43" s="26">
        <v>1.2462</v>
      </c>
      <c r="D43" s="26">
        <v>1.0771999999999999</v>
      </c>
      <c r="E43" s="26">
        <v>1.3785000000000001</v>
      </c>
      <c r="F43" s="26">
        <v>1.1895</v>
      </c>
      <c r="H43" s="22"/>
      <c r="I43" s="22"/>
      <c r="J43" s="22"/>
      <c r="K43" s="22"/>
      <c r="L43" s="22"/>
      <c r="N43" s="22"/>
      <c r="O43" s="22"/>
      <c r="P43" s="22"/>
      <c r="Q43" s="22"/>
      <c r="S43" s="22"/>
      <c r="T43" s="22"/>
      <c r="V43" s="22"/>
      <c r="W43" s="22"/>
      <c r="X43" s="22"/>
      <c r="Y43" s="22"/>
      <c r="AA43" s="22"/>
    </row>
    <row r="44" spans="1:27" x14ac:dyDescent="0.25">
      <c r="A44" s="19">
        <f t="shared" si="1"/>
        <v>55</v>
      </c>
      <c r="B44" s="26">
        <v>1.2991999999999999</v>
      </c>
      <c r="C44" s="26">
        <v>1.2738</v>
      </c>
      <c r="D44" s="26">
        <v>1.0984</v>
      </c>
      <c r="E44" s="26">
        <v>1.4058999999999999</v>
      </c>
      <c r="F44" s="26">
        <v>1.2104999999999999</v>
      </c>
      <c r="I44" s="22"/>
      <c r="J44" s="22"/>
      <c r="K44" s="22"/>
      <c r="L44" s="22"/>
      <c r="N44" s="22"/>
      <c r="O44" s="22"/>
      <c r="P44" s="22"/>
      <c r="Q44" s="22"/>
      <c r="S44" s="22"/>
      <c r="T44" s="22"/>
      <c r="V44" s="22"/>
      <c r="W44" s="22"/>
      <c r="X44" s="22"/>
      <c r="Y44" s="22"/>
      <c r="AA44" s="22"/>
    </row>
    <row r="45" spans="1:27" x14ac:dyDescent="0.25">
      <c r="A45" s="19">
        <f t="shared" si="1"/>
        <v>56</v>
      </c>
      <c r="B45" s="26">
        <v>1.3297000000000001</v>
      </c>
      <c r="C45" s="26">
        <v>1.3025</v>
      </c>
      <c r="D45" s="26">
        <v>1.1259999999999999</v>
      </c>
      <c r="E45" s="26">
        <v>1.4343999999999999</v>
      </c>
      <c r="F45" s="26">
        <v>1.2323999999999999</v>
      </c>
      <c r="H45" s="22"/>
      <c r="I45" s="22"/>
      <c r="J45" s="22"/>
      <c r="K45" s="22"/>
      <c r="L45" s="22"/>
      <c r="N45" s="22"/>
      <c r="O45" s="22"/>
      <c r="P45" s="22"/>
      <c r="Q45" s="22"/>
      <c r="S45" s="22"/>
      <c r="T45" s="22"/>
      <c r="V45" s="22"/>
      <c r="W45" s="22"/>
      <c r="X45" s="22"/>
      <c r="Y45" s="22"/>
      <c r="AA45" s="22"/>
    </row>
    <row r="46" spans="1:27" x14ac:dyDescent="0.25">
      <c r="A46" s="19">
        <f t="shared" si="1"/>
        <v>57</v>
      </c>
      <c r="B46" s="26">
        <v>1.3615999999999999</v>
      </c>
      <c r="C46" s="26">
        <v>1.3325</v>
      </c>
      <c r="D46" s="26">
        <v>1.1549</v>
      </c>
      <c r="E46" s="26">
        <v>1.464</v>
      </c>
      <c r="F46" s="26">
        <v>1.2549999999999999</v>
      </c>
      <c r="H46" s="22"/>
      <c r="I46" s="22"/>
      <c r="J46" s="22"/>
      <c r="K46" s="22"/>
      <c r="L46" s="22"/>
      <c r="N46" s="22"/>
      <c r="O46" s="22"/>
      <c r="P46" s="22"/>
      <c r="Q46" s="22"/>
      <c r="S46" s="22"/>
      <c r="T46" s="22"/>
      <c r="V46" s="22"/>
      <c r="W46" s="22"/>
      <c r="X46" s="22"/>
      <c r="Y46" s="22"/>
      <c r="AA46" s="22"/>
    </row>
    <row r="47" spans="1:27" x14ac:dyDescent="0.25">
      <c r="A47" s="19">
        <f t="shared" si="1"/>
        <v>58</v>
      </c>
      <c r="B47" s="26">
        <v>1.3952</v>
      </c>
      <c r="C47" s="26">
        <v>1.3640000000000001</v>
      </c>
      <c r="D47" s="26">
        <v>1.1854</v>
      </c>
      <c r="E47" s="26">
        <v>1.4948999999999999</v>
      </c>
      <c r="F47" s="26">
        <v>1.2785</v>
      </c>
      <c r="H47" s="22"/>
      <c r="I47" s="22"/>
      <c r="J47" s="22"/>
      <c r="K47" s="22"/>
      <c r="L47" s="22"/>
      <c r="N47" s="22"/>
      <c r="O47" s="22"/>
      <c r="P47" s="22"/>
      <c r="Q47" s="22"/>
      <c r="S47" s="22"/>
      <c r="T47" s="22"/>
      <c r="V47" s="22"/>
      <c r="W47" s="22"/>
      <c r="X47" s="22"/>
      <c r="Y47" s="22"/>
      <c r="AA47" s="22"/>
    </row>
    <row r="48" spans="1:27" x14ac:dyDescent="0.25">
      <c r="A48" s="19">
        <f t="shared" si="1"/>
        <v>59</v>
      </c>
      <c r="B48" s="26">
        <v>1.4303999999999999</v>
      </c>
      <c r="C48" s="26">
        <v>1.397</v>
      </c>
      <c r="D48" s="26">
        <v>1.2176</v>
      </c>
      <c r="E48" s="26">
        <v>1.5270999999999999</v>
      </c>
      <c r="F48" s="26">
        <v>1.3028999999999999</v>
      </c>
      <c r="H48" s="22"/>
      <c r="I48" s="22"/>
      <c r="J48" s="22"/>
      <c r="K48" s="22"/>
      <c r="L48" s="22"/>
      <c r="N48" s="22"/>
      <c r="O48" s="22"/>
      <c r="P48" s="22"/>
      <c r="Q48" s="22"/>
      <c r="S48" s="22"/>
      <c r="T48" s="22"/>
      <c r="V48" s="22"/>
      <c r="W48" s="22"/>
      <c r="X48" s="22"/>
      <c r="Y48" s="22"/>
      <c r="AA48" s="22"/>
    </row>
    <row r="49" spans="1:29" x14ac:dyDescent="0.25">
      <c r="A49" s="19">
        <f t="shared" si="1"/>
        <v>60</v>
      </c>
      <c r="B49" s="26">
        <v>1.4057999999999999</v>
      </c>
      <c r="C49" s="26">
        <v>1.2703</v>
      </c>
      <c r="D49" s="26">
        <v>1.1232</v>
      </c>
      <c r="E49" s="26">
        <v>1.4803999999999999</v>
      </c>
      <c r="F49" s="26">
        <v>1.1392</v>
      </c>
      <c r="H49" s="22"/>
      <c r="I49" s="22"/>
      <c r="J49" s="22"/>
      <c r="K49" s="22"/>
      <c r="L49" s="22"/>
      <c r="N49" s="27"/>
      <c r="O49" s="22"/>
      <c r="P49" s="22"/>
      <c r="Q49" s="22"/>
      <c r="T49" s="21"/>
      <c r="W49" s="22"/>
      <c r="X49" s="22"/>
      <c r="Y49" s="22"/>
      <c r="AB49" s="22"/>
    </row>
    <row r="50" spans="1:29" x14ac:dyDescent="0.25">
      <c r="A50" s="19">
        <f t="shared" si="1"/>
        <v>61</v>
      </c>
      <c r="B50" s="26">
        <v>1.4383999999999999</v>
      </c>
      <c r="C50" s="26">
        <v>1.3061</v>
      </c>
      <c r="D50" s="26">
        <v>1.1467000000000001</v>
      </c>
      <c r="E50" s="26">
        <v>1.5114000000000001</v>
      </c>
      <c r="F50" s="26">
        <v>1.1617</v>
      </c>
      <c r="H50" s="22"/>
      <c r="I50" s="22"/>
      <c r="J50" s="22"/>
      <c r="K50" s="22"/>
      <c r="L50" s="22"/>
      <c r="O50" s="22"/>
      <c r="P50" s="22"/>
      <c r="Q50" s="22"/>
      <c r="T50" s="22"/>
      <c r="W50" s="22"/>
      <c r="X50" s="22"/>
      <c r="Y50" s="22"/>
      <c r="AB50" s="22"/>
    </row>
    <row r="51" spans="1:29" x14ac:dyDescent="0.25">
      <c r="A51" s="19">
        <f t="shared" si="1"/>
        <v>62</v>
      </c>
      <c r="B51" s="26">
        <v>1.4724999999999999</v>
      </c>
      <c r="C51" s="26">
        <v>1.3439000000000001</v>
      </c>
      <c r="D51" s="26">
        <v>1.1712</v>
      </c>
      <c r="E51" s="26">
        <v>1.5437000000000001</v>
      </c>
      <c r="F51" s="26">
        <v>1.1852</v>
      </c>
      <c r="H51" s="22"/>
      <c r="I51" s="22"/>
      <c r="J51" s="22"/>
      <c r="K51" s="22"/>
      <c r="L51" s="22"/>
      <c r="O51" s="22"/>
      <c r="P51" s="22"/>
      <c r="Q51" s="22"/>
      <c r="T51" s="22"/>
      <c r="W51" s="22"/>
      <c r="X51" s="22"/>
      <c r="Y51" s="22"/>
      <c r="AB51" s="22"/>
    </row>
    <row r="52" spans="1:29" x14ac:dyDescent="0.25">
      <c r="A52" s="19">
        <f t="shared" ref="A52:A83" si="2">A51+1</f>
        <v>63</v>
      </c>
      <c r="B52" s="26">
        <v>1.5083</v>
      </c>
      <c r="C52" s="26">
        <v>1.3841000000000001</v>
      </c>
      <c r="D52" s="26">
        <v>1.1968000000000001</v>
      </c>
      <c r="E52" s="26">
        <v>1.5774999999999999</v>
      </c>
      <c r="F52" s="26">
        <v>1.2096</v>
      </c>
      <c r="H52" s="22"/>
      <c r="I52" s="22"/>
      <c r="J52" s="22"/>
      <c r="K52" s="22"/>
      <c r="L52" s="22"/>
      <c r="O52" s="22"/>
      <c r="P52" s="22"/>
      <c r="Q52" s="22"/>
      <c r="T52" s="22"/>
      <c r="W52" s="22"/>
      <c r="X52" s="22"/>
      <c r="Y52" s="22"/>
      <c r="AB52" s="22"/>
    </row>
    <row r="53" spans="1:29" x14ac:dyDescent="0.25">
      <c r="A53" s="19">
        <f t="shared" si="2"/>
        <v>64</v>
      </c>
      <c r="B53" s="26">
        <v>1.5458000000000001</v>
      </c>
      <c r="C53" s="26">
        <v>1.4266000000000001</v>
      </c>
      <c r="D53" s="26">
        <v>1.2235</v>
      </c>
      <c r="E53" s="26">
        <v>1.6128</v>
      </c>
      <c r="F53" s="26">
        <v>1.2350000000000001</v>
      </c>
      <c r="H53" s="22"/>
      <c r="I53" s="22"/>
      <c r="J53" s="22"/>
      <c r="K53" s="22"/>
      <c r="L53" s="22"/>
      <c r="O53" s="22"/>
      <c r="P53" s="22"/>
      <c r="Q53" s="22"/>
      <c r="T53" s="22"/>
      <c r="W53" s="22"/>
      <c r="X53" s="22"/>
      <c r="Y53" s="22"/>
      <c r="AB53" s="22"/>
    </row>
    <row r="54" spans="1:29" x14ac:dyDescent="0.25">
      <c r="A54" s="19">
        <f t="shared" si="2"/>
        <v>65</v>
      </c>
      <c r="B54" s="26">
        <v>1.5852999999999999</v>
      </c>
      <c r="C54" s="26">
        <v>1.4719</v>
      </c>
      <c r="D54" s="26">
        <v>1.2514000000000001</v>
      </c>
      <c r="E54" s="26">
        <v>1.6496</v>
      </c>
      <c r="F54" s="26">
        <v>1.2615000000000001</v>
      </c>
      <c r="I54" s="22"/>
      <c r="J54" s="22"/>
      <c r="K54" s="22"/>
      <c r="L54" s="22"/>
      <c r="O54" s="22"/>
      <c r="P54" s="22"/>
      <c r="Q54" s="22"/>
      <c r="T54" s="21"/>
      <c r="W54" s="22"/>
      <c r="X54" s="22"/>
      <c r="Y54" s="22"/>
      <c r="AB54" s="22"/>
    </row>
    <row r="55" spans="1:29" x14ac:dyDescent="0.25">
      <c r="A55" s="19">
        <f t="shared" si="2"/>
        <v>66</v>
      </c>
      <c r="B55" s="26">
        <v>1.6268</v>
      </c>
      <c r="C55" s="26">
        <v>1.5202</v>
      </c>
      <c r="D55" s="26">
        <v>1.2806</v>
      </c>
      <c r="E55" s="26">
        <v>1.6880999999999999</v>
      </c>
      <c r="F55" s="26">
        <v>1.2891999999999999</v>
      </c>
      <c r="H55" s="22"/>
      <c r="I55" s="22"/>
      <c r="J55" s="22"/>
      <c r="K55" s="22"/>
      <c r="L55" s="22"/>
      <c r="O55" s="22"/>
      <c r="P55" s="22"/>
      <c r="Q55" s="22"/>
      <c r="T55" s="22"/>
      <c r="W55" s="22"/>
      <c r="X55" s="22"/>
      <c r="Y55" s="22"/>
      <c r="AB55" s="22"/>
    </row>
    <row r="56" spans="1:29" x14ac:dyDescent="0.25">
      <c r="A56" s="19">
        <f t="shared" si="2"/>
        <v>67</v>
      </c>
      <c r="B56" s="26">
        <v>1.6706000000000001</v>
      </c>
      <c r="C56" s="26">
        <v>1.5719000000000001</v>
      </c>
      <c r="D56" s="26">
        <v>1.3111999999999999</v>
      </c>
      <c r="E56" s="26">
        <v>1.7285999999999999</v>
      </c>
      <c r="F56" s="26">
        <v>1.3181</v>
      </c>
      <c r="H56" s="22"/>
      <c r="I56" s="22"/>
      <c r="J56" s="22"/>
      <c r="K56" s="22"/>
      <c r="L56" s="22"/>
      <c r="O56" s="22"/>
      <c r="P56" s="22"/>
      <c r="Q56" s="22"/>
      <c r="T56" s="22"/>
      <c r="W56" s="22"/>
      <c r="X56" s="22"/>
      <c r="Y56" s="22"/>
      <c r="AB56" s="22"/>
    </row>
    <row r="57" spans="1:29" x14ac:dyDescent="0.25">
      <c r="A57" s="19">
        <f t="shared" si="2"/>
        <v>68</v>
      </c>
      <c r="B57" s="26">
        <v>1.7168000000000001</v>
      </c>
      <c r="C57" s="26">
        <v>1.6271</v>
      </c>
      <c r="D57" s="26">
        <v>1.3431999999999999</v>
      </c>
      <c r="E57" s="26">
        <v>1.7709999999999999</v>
      </c>
      <c r="F57" s="26">
        <v>1.3483000000000001</v>
      </c>
      <c r="H57" s="22"/>
      <c r="I57" s="22"/>
      <c r="J57" s="22"/>
      <c r="K57" s="22"/>
      <c r="L57" s="22"/>
      <c r="O57" s="22"/>
      <c r="P57" s="22"/>
      <c r="Q57" s="22"/>
      <c r="T57" s="22"/>
      <c r="W57" s="22"/>
      <c r="X57" s="22"/>
      <c r="Y57" s="22"/>
      <c r="AB57" s="22"/>
    </row>
    <row r="58" spans="1:29" x14ac:dyDescent="0.25">
      <c r="A58" s="19">
        <f t="shared" si="2"/>
        <v>69</v>
      </c>
      <c r="B58" s="26">
        <v>1.7656000000000001</v>
      </c>
      <c r="C58" s="26">
        <v>1.6863999999999999</v>
      </c>
      <c r="D58" s="26">
        <v>1.377</v>
      </c>
      <c r="E58" s="26">
        <v>1.8154999999999999</v>
      </c>
      <c r="F58" s="26">
        <v>1.3798999999999999</v>
      </c>
      <c r="H58" s="22"/>
      <c r="I58" s="22"/>
      <c r="J58" s="22"/>
      <c r="K58" s="22"/>
      <c r="L58" s="22"/>
      <c r="O58" s="22"/>
      <c r="P58" s="22"/>
      <c r="Q58" s="22"/>
      <c r="T58" s="22"/>
      <c r="W58" s="22"/>
      <c r="X58" s="22"/>
      <c r="Y58" s="22"/>
      <c r="AB58" s="22"/>
    </row>
    <row r="59" spans="1:29" x14ac:dyDescent="0.25">
      <c r="A59" s="19">
        <f t="shared" si="2"/>
        <v>70</v>
      </c>
      <c r="B59" s="26">
        <v>1.6112</v>
      </c>
      <c r="C59" s="26">
        <v>1.3017000000000001</v>
      </c>
      <c r="D59" s="26">
        <v>1.4127000000000001</v>
      </c>
      <c r="E59" s="26">
        <v>1.7461</v>
      </c>
      <c r="F59" s="26">
        <v>1.2943</v>
      </c>
      <c r="H59" s="22"/>
      <c r="I59" s="22"/>
      <c r="J59" s="22"/>
      <c r="K59" s="22"/>
      <c r="L59" s="22"/>
      <c r="P59" s="22"/>
      <c r="Q59" s="22"/>
      <c r="T59" s="21"/>
      <c r="X59" s="22"/>
      <c r="Y59" s="22"/>
      <c r="AC59" s="22"/>
    </row>
    <row r="60" spans="1:29" x14ac:dyDescent="0.25">
      <c r="A60" s="19">
        <f t="shared" si="2"/>
        <v>71</v>
      </c>
      <c r="B60" s="26">
        <v>1.6577999999999999</v>
      </c>
      <c r="C60" s="26">
        <v>1.3376999999999999</v>
      </c>
      <c r="D60" s="26">
        <v>1.45</v>
      </c>
      <c r="E60" s="26">
        <v>1.7931999999999999</v>
      </c>
      <c r="F60" s="26">
        <v>1.3266</v>
      </c>
      <c r="H60" s="22"/>
      <c r="I60" s="22"/>
      <c r="J60" s="22"/>
      <c r="K60" s="22"/>
      <c r="L60" s="22"/>
      <c r="P60" s="22"/>
      <c r="Q60" s="22"/>
      <c r="T60" s="22"/>
      <c r="X60" s="22"/>
      <c r="Y60" s="22"/>
      <c r="AC60" s="22"/>
    </row>
    <row r="61" spans="1:29" x14ac:dyDescent="0.25">
      <c r="A61" s="19">
        <f t="shared" si="2"/>
        <v>72</v>
      </c>
      <c r="B61" s="26">
        <v>1.7072000000000001</v>
      </c>
      <c r="C61" s="26">
        <v>1.3757999999999999</v>
      </c>
      <c r="D61" s="26">
        <v>1.4893000000000001</v>
      </c>
      <c r="E61" s="26">
        <v>1.8428</v>
      </c>
      <c r="F61" s="26">
        <v>1.3605</v>
      </c>
      <c r="H61" s="22"/>
      <c r="I61" s="22"/>
      <c r="J61" s="22"/>
      <c r="K61" s="22"/>
      <c r="L61" s="22"/>
      <c r="P61" s="22"/>
      <c r="Q61" s="22"/>
      <c r="T61" s="22"/>
      <c r="X61" s="22"/>
      <c r="Y61" s="22"/>
      <c r="AC61" s="22"/>
    </row>
    <row r="62" spans="1:29" x14ac:dyDescent="0.25">
      <c r="A62" s="19">
        <f t="shared" si="2"/>
        <v>73</v>
      </c>
      <c r="B62" s="26">
        <v>1.7597</v>
      </c>
      <c r="C62" s="26">
        <v>1.4160999999999999</v>
      </c>
      <c r="D62" s="26">
        <v>1.5308999999999999</v>
      </c>
      <c r="E62" s="26">
        <v>1.8953</v>
      </c>
      <c r="F62" s="26">
        <v>1.3962000000000001</v>
      </c>
      <c r="H62" s="22"/>
      <c r="I62" s="22"/>
      <c r="J62" s="22"/>
      <c r="K62" s="22"/>
      <c r="L62" s="22"/>
      <c r="P62" s="22"/>
      <c r="Q62" s="22"/>
      <c r="T62" s="22"/>
      <c r="X62" s="22"/>
      <c r="Y62" s="22"/>
      <c r="AC62" s="22"/>
    </row>
    <row r="63" spans="1:29" x14ac:dyDescent="0.25">
      <c r="A63" s="19">
        <f t="shared" si="2"/>
        <v>74</v>
      </c>
      <c r="B63" s="26">
        <v>1.8154999999999999</v>
      </c>
      <c r="C63" s="26">
        <v>1.4589000000000001</v>
      </c>
      <c r="D63" s="26">
        <v>1.5748</v>
      </c>
      <c r="E63" s="26">
        <v>1.9509000000000001</v>
      </c>
      <c r="F63" s="26">
        <v>1.4338</v>
      </c>
      <c r="H63" s="22"/>
      <c r="I63" s="22"/>
      <c r="J63" s="22"/>
      <c r="K63" s="22"/>
      <c r="L63" s="22"/>
      <c r="P63" s="22"/>
      <c r="Q63" s="22"/>
      <c r="T63" s="22"/>
      <c r="X63" s="22"/>
      <c r="Y63" s="22"/>
      <c r="AC63" s="22"/>
    </row>
    <row r="64" spans="1:29" x14ac:dyDescent="0.25">
      <c r="A64" s="19">
        <f t="shared" si="2"/>
        <v>75</v>
      </c>
      <c r="B64" s="26">
        <v>1.8749</v>
      </c>
      <c r="C64" s="26">
        <v>1.5043</v>
      </c>
      <c r="D64" s="26">
        <v>1.6216999999999999</v>
      </c>
      <c r="E64" s="26">
        <v>2.0097999999999998</v>
      </c>
      <c r="F64" s="26">
        <v>1.4735</v>
      </c>
      <c r="I64" s="22"/>
      <c r="J64" s="22"/>
      <c r="K64" s="22"/>
      <c r="L64" s="22"/>
      <c r="P64" s="22"/>
      <c r="Q64" s="22"/>
      <c r="T64" s="21"/>
      <c r="X64" s="22"/>
      <c r="Y64" s="22"/>
      <c r="AC64" s="22"/>
    </row>
    <row r="65" spans="1:30" x14ac:dyDescent="0.25">
      <c r="A65" s="19">
        <f t="shared" si="2"/>
        <v>76</v>
      </c>
      <c r="B65" s="26">
        <v>1.9383999999999999</v>
      </c>
      <c r="C65" s="26">
        <v>1.5526</v>
      </c>
      <c r="D65" s="26">
        <v>1.6711</v>
      </c>
      <c r="E65" s="26">
        <v>2.0724</v>
      </c>
      <c r="F65" s="26">
        <v>1.5155000000000001</v>
      </c>
      <c r="I65" s="22"/>
      <c r="J65" s="22"/>
      <c r="K65" s="22"/>
      <c r="L65" s="22"/>
      <c r="P65" s="22"/>
      <c r="Q65" s="22"/>
      <c r="T65" s="22"/>
      <c r="X65" s="22"/>
      <c r="Y65" s="22"/>
      <c r="AC65" s="22"/>
    </row>
    <row r="66" spans="1:30" x14ac:dyDescent="0.25">
      <c r="A66" s="19">
        <f t="shared" si="2"/>
        <v>77</v>
      </c>
      <c r="B66" s="26">
        <v>2.0063</v>
      </c>
      <c r="C66" s="26">
        <v>1.6040000000000001</v>
      </c>
      <c r="D66" s="26">
        <v>1.7236</v>
      </c>
      <c r="E66" s="26">
        <v>2.1389999999999998</v>
      </c>
      <c r="F66" s="26">
        <v>1.5599000000000001</v>
      </c>
      <c r="I66" s="22"/>
      <c r="J66" s="22"/>
      <c r="K66" s="22"/>
      <c r="L66" s="22"/>
      <c r="P66" s="22"/>
      <c r="Q66" s="22"/>
      <c r="T66" s="22"/>
      <c r="X66" s="22"/>
      <c r="Y66" s="22"/>
      <c r="AC66" s="22"/>
    </row>
    <row r="67" spans="1:30" x14ac:dyDescent="0.25">
      <c r="A67" s="19">
        <f t="shared" si="2"/>
        <v>78</v>
      </c>
      <c r="B67" s="26">
        <v>2.0790999999999999</v>
      </c>
      <c r="C67" s="26">
        <v>1.659</v>
      </c>
      <c r="D67" s="26">
        <v>1.7795000000000001</v>
      </c>
      <c r="E67" s="26">
        <v>2.2101000000000002</v>
      </c>
      <c r="F67" s="26">
        <v>1.607</v>
      </c>
      <c r="I67" s="22"/>
      <c r="J67" s="22"/>
      <c r="K67" s="22"/>
      <c r="L67" s="22"/>
      <c r="P67" s="22"/>
      <c r="Q67" s="22"/>
      <c r="T67" s="22"/>
      <c r="X67" s="22"/>
      <c r="Y67" s="22"/>
      <c r="AC67" s="22"/>
    </row>
    <row r="68" spans="1:30" x14ac:dyDescent="0.25">
      <c r="A68" s="19">
        <f t="shared" si="2"/>
        <v>79</v>
      </c>
      <c r="B68" s="26">
        <v>2.1575000000000002</v>
      </c>
      <c r="C68" s="26">
        <v>1.718</v>
      </c>
      <c r="D68" s="26">
        <v>1.8391</v>
      </c>
      <c r="E68" s="26">
        <v>2.286</v>
      </c>
      <c r="F68" s="26">
        <v>1.6571</v>
      </c>
      <c r="I68" s="22"/>
      <c r="J68" s="22"/>
      <c r="K68" s="22"/>
      <c r="L68" s="22"/>
      <c r="P68" s="22"/>
      <c r="Q68" s="22"/>
      <c r="T68" s="22"/>
      <c r="X68" s="22"/>
      <c r="Y68" s="22"/>
      <c r="AC68" s="22"/>
    </row>
    <row r="69" spans="1:30" x14ac:dyDescent="0.25">
      <c r="A69" s="19">
        <f t="shared" si="2"/>
        <v>80</v>
      </c>
      <c r="B69" s="26">
        <v>1.9497</v>
      </c>
      <c r="C69" s="26">
        <v>1.5486</v>
      </c>
      <c r="D69" s="26">
        <v>1.9033</v>
      </c>
      <c r="E69" s="26">
        <v>2.0611999999999999</v>
      </c>
      <c r="F69" s="26">
        <v>1.573</v>
      </c>
      <c r="I69" s="22"/>
      <c r="J69" s="22"/>
      <c r="K69" s="22"/>
      <c r="L69" s="25"/>
      <c r="P69" s="22"/>
      <c r="Q69" s="22"/>
      <c r="T69" s="21"/>
      <c r="Y69" s="21"/>
      <c r="AD69" s="21"/>
    </row>
    <row r="70" spans="1:30" x14ac:dyDescent="0.25">
      <c r="A70" s="19">
        <f t="shared" si="2"/>
        <v>81</v>
      </c>
      <c r="B70" s="26">
        <v>2.0438000000000001</v>
      </c>
      <c r="C70" s="26">
        <v>1.6188</v>
      </c>
      <c r="D70" s="26">
        <v>1.9718</v>
      </c>
      <c r="E70" s="26">
        <v>2.1526000000000001</v>
      </c>
      <c r="F70" s="26">
        <v>1.6237999999999999</v>
      </c>
      <c r="I70" s="22"/>
      <c r="J70" s="22"/>
      <c r="K70" s="22"/>
      <c r="L70" s="25"/>
      <c r="P70" s="22"/>
      <c r="Q70" s="22"/>
      <c r="T70" s="22"/>
      <c r="Y70" s="22"/>
      <c r="AD70" s="22"/>
    </row>
    <row r="71" spans="1:30" x14ac:dyDescent="0.25">
      <c r="A71" s="19">
        <f t="shared" si="2"/>
        <v>82</v>
      </c>
      <c r="B71" s="26">
        <v>2.1391</v>
      </c>
      <c r="C71" s="26">
        <v>1.6891</v>
      </c>
      <c r="D71" s="26">
        <v>2.0453999999999999</v>
      </c>
      <c r="E71" s="26">
        <v>2.2524000000000002</v>
      </c>
      <c r="F71" s="26">
        <v>1.6779999999999999</v>
      </c>
      <c r="I71" s="22"/>
      <c r="J71" s="22"/>
      <c r="K71" s="22"/>
      <c r="L71" s="25"/>
      <c r="P71" s="22"/>
      <c r="Q71" s="22"/>
      <c r="T71" s="22"/>
      <c r="Y71" s="22"/>
      <c r="AD71" s="22"/>
    </row>
    <row r="72" spans="1:30" x14ac:dyDescent="0.25">
      <c r="A72" s="19">
        <f t="shared" si="2"/>
        <v>83</v>
      </c>
      <c r="B72" s="26">
        <v>2.2332999999999998</v>
      </c>
      <c r="C72" s="26">
        <v>2.6884999999999999</v>
      </c>
      <c r="D72" s="26">
        <v>2.1246999999999998</v>
      </c>
      <c r="E72" s="26">
        <v>2.3620000000000001</v>
      </c>
      <c r="F72" s="26">
        <v>1.736</v>
      </c>
      <c r="I72" s="22"/>
      <c r="J72" s="22"/>
      <c r="K72" s="22"/>
      <c r="L72" s="25"/>
      <c r="P72" s="22"/>
      <c r="Q72" s="22"/>
      <c r="T72" s="22"/>
      <c r="Y72" s="22"/>
      <c r="AD72" s="22"/>
    </row>
    <row r="73" spans="1:30" x14ac:dyDescent="0.25">
      <c r="A73" s="19">
        <f t="shared" si="2"/>
        <v>84</v>
      </c>
      <c r="B73" s="26">
        <v>2.3285999999999998</v>
      </c>
      <c r="C73" s="26">
        <v>1.8295999999999999</v>
      </c>
      <c r="D73" s="26">
        <v>2.2105000000000001</v>
      </c>
      <c r="E73" s="26">
        <v>2.4826999999999999</v>
      </c>
      <c r="F73" s="26">
        <v>1.7981</v>
      </c>
      <c r="I73" s="22"/>
      <c r="J73" s="22"/>
      <c r="K73" s="22"/>
      <c r="L73" s="25"/>
      <c r="P73" s="22"/>
      <c r="Q73" s="22"/>
      <c r="T73" s="22"/>
      <c r="Y73" s="22"/>
      <c r="AD73" s="22"/>
    </row>
    <row r="74" spans="1:30" x14ac:dyDescent="0.25">
      <c r="A74" s="19">
        <f t="shared" si="2"/>
        <v>85</v>
      </c>
      <c r="B74" s="26">
        <v>2.4236</v>
      </c>
      <c r="C74" s="26">
        <v>1.8997999999999999</v>
      </c>
      <c r="D74" s="26">
        <v>2.3033999999999999</v>
      </c>
      <c r="E74" s="26">
        <v>2.6164000000000001</v>
      </c>
      <c r="F74" s="26">
        <v>1.8648</v>
      </c>
      <c r="I74" s="22"/>
      <c r="J74" s="22"/>
      <c r="K74" s="22"/>
      <c r="L74" s="25"/>
      <c r="P74" s="22"/>
      <c r="Q74" s="22"/>
      <c r="T74" s="21"/>
      <c r="Y74" s="21"/>
      <c r="AD74" s="21"/>
    </row>
    <row r="75" spans="1:30" x14ac:dyDescent="0.25">
      <c r="A75" s="19">
        <f t="shared" si="2"/>
        <v>86</v>
      </c>
      <c r="B75" s="26">
        <v>2.5792000000000002</v>
      </c>
      <c r="C75" s="26">
        <v>2.0106999999999999</v>
      </c>
      <c r="D75" s="26">
        <v>2.4045000000000001</v>
      </c>
      <c r="E75" s="26">
        <v>2.7654000000000001</v>
      </c>
      <c r="F75" s="26">
        <v>1.9366000000000001</v>
      </c>
      <c r="I75" s="22"/>
      <c r="J75" s="22"/>
      <c r="K75" s="22"/>
      <c r="L75" s="25"/>
      <c r="P75" s="22"/>
      <c r="Q75" s="22"/>
      <c r="T75" s="22"/>
      <c r="Y75" s="22"/>
      <c r="AD75" s="22"/>
    </row>
    <row r="76" spans="1:30" x14ac:dyDescent="0.25">
      <c r="A76" s="19">
        <f t="shared" si="2"/>
        <v>87</v>
      </c>
      <c r="B76" s="26">
        <v>2.7345999999999999</v>
      </c>
      <c r="C76" s="26">
        <v>2.1215999999999999</v>
      </c>
      <c r="D76" s="26">
        <v>2.5148000000000001</v>
      </c>
      <c r="E76" s="26">
        <v>2.9323999999999999</v>
      </c>
      <c r="F76" s="26">
        <v>2.0143</v>
      </c>
      <c r="I76" s="22"/>
      <c r="J76" s="22"/>
      <c r="K76" s="22"/>
      <c r="L76" s="25"/>
      <c r="P76" s="22"/>
      <c r="Q76" s="22"/>
      <c r="T76" s="22"/>
      <c r="Y76" s="22"/>
      <c r="AD76" s="22"/>
    </row>
    <row r="77" spans="1:30" x14ac:dyDescent="0.25">
      <c r="A77" s="19">
        <f t="shared" si="2"/>
        <v>88</v>
      </c>
      <c r="B77" s="26">
        <v>2.8913000000000002</v>
      </c>
      <c r="C77" s="26">
        <v>3.3723999999999998</v>
      </c>
      <c r="D77" s="26">
        <v>2.6356999999999999</v>
      </c>
      <c r="E77" s="26">
        <v>3.1208</v>
      </c>
      <c r="F77" s="26">
        <v>2.0983000000000001</v>
      </c>
      <c r="I77" s="22"/>
      <c r="J77" s="22"/>
      <c r="K77" s="22"/>
      <c r="L77" s="25"/>
      <c r="P77" s="22"/>
      <c r="Q77" s="22"/>
      <c r="T77" s="22"/>
      <c r="Y77" s="22"/>
      <c r="AD77" s="22"/>
    </row>
    <row r="78" spans="1:30" x14ac:dyDescent="0.25">
      <c r="A78" s="19">
        <f t="shared" si="2"/>
        <v>89</v>
      </c>
      <c r="B78" s="26">
        <v>3.0467</v>
      </c>
      <c r="C78" s="26">
        <v>2.3435000000000001</v>
      </c>
      <c r="D78" s="26">
        <v>2.7688999999999999</v>
      </c>
      <c r="E78" s="26">
        <v>3.3351999999999999</v>
      </c>
      <c r="F78" s="26">
        <v>2.1898</v>
      </c>
      <c r="I78" s="22"/>
      <c r="J78" s="22"/>
      <c r="K78" s="22"/>
      <c r="L78" s="25"/>
      <c r="P78" s="22"/>
      <c r="Q78" s="22"/>
      <c r="T78" s="22"/>
      <c r="Y78" s="22"/>
      <c r="AD78" s="22"/>
    </row>
    <row r="79" spans="1:30" x14ac:dyDescent="0.25">
      <c r="A79" s="19">
        <f t="shared" si="2"/>
        <v>90</v>
      </c>
      <c r="B79" s="26">
        <v>3.2031000000000001</v>
      </c>
      <c r="C79" s="26">
        <v>2.4544000000000001</v>
      </c>
      <c r="D79" s="26">
        <v>2.9161999999999999</v>
      </c>
      <c r="E79" s="26">
        <v>3.5811000000000002</v>
      </c>
      <c r="F79" s="26">
        <v>2.2894999999999999</v>
      </c>
      <c r="I79" s="22"/>
      <c r="J79" s="22"/>
      <c r="K79" s="22"/>
      <c r="L79" s="25"/>
      <c r="P79" s="22"/>
      <c r="Q79" s="22"/>
      <c r="T79" s="21"/>
      <c r="Y79" s="21"/>
      <c r="AD79" s="21"/>
    </row>
    <row r="80" spans="1:30" x14ac:dyDescent="0.25">
      <c r="A80" s="19">
        <f t="shared" si="2"/>
        <v>91</v>
      </c>
      <c r="B80" s="26">
        <v>3.5061</v>
      </c>
      <c r="C80" s="26">
        <v>2.6568000000000001</v>
      </c>
      <c r="D80" s="26">
        <v>3.0800999999999998</v>
      </c>
      <c r="E80" s="26">
        <v>3.8662000000000001</v>
      </c>
      <c r="F80" s="26">
        <v>2.3988</v>
      </c>
      <c r="I80" s="22"/>
      <c r="J80" s="22"/>
      <c r="K80" s="22"/>
      <c r="L80" s="25"/>
      <c r="P80" s="22"/>
      <c r="Q80" s="22"/>
      <c r="T80" s="22"/>
      <c r="Y80" s="22"/>
      <c r="AD80" s="22"/>
    </row>
    <row r="81" spans="1:30" x14ac:dyDescent="0.25">
      <c r="A81" s="19">
        <f t="shared" si="2"/>
        <v>92</v>
      </c>
      <c r="B81" s="26">
        <v>3.8094000000000001</v>
      </c>
      <c r="C81" s="26">
        <v>2.8592</v>
      </c>
      <c r="D81" s="26">
        <v>3.2635999999999998</v>
      </c>
      <c r="E81" s="26">
        <v>4.2005999999999997</v>
      </c>
      <c r="F81" s="26">
        <v>2.5190000000000001</v>
      </c>
      <c r="I81" s="22"/>
      <c r="J81" s="22"/>
      <c r="K81" s="22"/>
      <c r="L81" s="25"/>
      <c r="P81" s="22"/>
      <c r="Q81" s="22"/>
      <c r="T81" s="22"/>
      <c r="Y81" s="22"/>
      <c r="AD81" s="22"/>
    </row>
    <row r="82" spans="1:30" x14ac:dyDescent="0.25">
      <c r="A82" s="19">
        <f t="shared" si="2"/>
        <v>93</v>
      </c>
      <c r="B82" s="26">
        <v>4.1128</v>
      </c>
      <c r="C82" s="26">
        <v>4.5342000000000002</v>
      </c>
      <c r="D82" s="26">
        <v>3.4702000000000002</v>
      </c>
      <c r="E82" s="26">
        <v>4.5983000000000001</v>
      </c>
      <c r="F82" s="26">
        <v>2.6518999999999999</v>
      </c>
      <c r="I82" s="22"/>
      <c r="J82" s="22"/>
      <c r="K82" s="22"/>
      <c r="L82" s="25"/>
      <c r="P82" s="22"/>
      <c r="Q82" s="22"/>
      <c r="T82" s="22"/>
      <c r="Y82" s="22"/>
      <c r="AD82" s="22"/>
    </row>
    <row r="83" spans="1:30" x14ac:dyDescent="0.25">
      <c r="A83" s="19">
        <f t="shared" si="2"/>
        <v>94</v>
      </c>
      <c r="B83" s="26">
        <v>4.4165000000000001</v>
      </c>
      <c r="C83" s="26">
        <v>3.2639</v>
      </c>
      <c r="D83" s="26">
        <v>3.7048999999999999</v>
      </c>
      <c r="E83" s="26">
        <v>5.0792000000000002</v>
      </c>
      <c r="F83" s="26">
        <v>2.7995999999999999</v>
      </c>
      <c r="I83" s="22"/>
      <c r="J83" s="22"/>
      <c r="K83" s="22"/>
      <c r="L83" s="25"/>
      <c r="P83" s="22"/>
      <c r="Q83" s="22"/>
      <c r="T83" s="22"/>
      <c r="Y83" s="22"/>
      <c r="AD83" s="22"/>
    </row>
    <row r="84" spans="1:30" x14ac:dyDescent="0.25">
      <c r="A84" s="19">
        <f t="shared" ref="A84:A89" si="3">A83+1</f>
        <v>95</v>
      </c>
      <c r="B84" s="26">
        <v>4.7192999999999996</v>
      </c>
      <c r="C84" s="26">
        <v>3.4662999999999999</v>
      </c>
      <c r="D84" s="26">
        <v>3.9735</v>
      </c>
      <c r="E84" s="26">
        <v>5.6723999999999997</v>
      </c>
      <c r="F84" s="26">
        <v>2.9647000000000001</v>
      </c>
      <c r="I84" s="22"/>
      <c r="J84" s="22"/>
      <c r="K84" s="22"/>
      <c r="L84" s="25"/>
      <c r="P84" s="22"/>
      <c r="Q84" s="22"/>
      <c r="T84" s="21"/>
      <c r="Y84" s="21"/>
      <c r="AD84" s="21"/>
    </row>
    <row r="85" spans="1:30" x14ac:dyDescent="0.25">
      <c r="A85" s="19">
        <f t="shared" si="3"/>
        <v>96</v>
      </c>
      <c r="B85" s="26">
        <v>5.5709999999999997</v>
      </c>
      <c r="C85" s="26">
        <v>3.9525999999999999</v>
      </c>
      <c r="D85" s="26">
        <v>4.2840999999999996</v>
      </c>
      <c r="E85" s="26">
        <v>6.4226000000000001</v>
      </c>
      <c r="F85" s="26">
        <v>3.1505000000000001</v>
      </c>
      <c r="H85" s="22"/>
      <c r="I85" s="22"/>
      <c r="J85" s="22"/>
      <c r="K85" s="22"/>
      <c r="L85" s="25"/>
      <c r="P85" s="22"/>
      <c r="Q85" s="22"/>
      <c r="T85" s="22"/>
      <c r="Y85" s="22"/>
      <c r="AD85" s="22"/>
    </row>
    <row r="86" spans="1:30" x14ac:dyDescent="0.25">
      <c r="A86" s="19">
        <f t="shared" si="3"/>
        <v>97</v>
      </c>
      <c r="B86" s="26">
        <v>6.4203999999999999</v>
      </c>
      <c r="C86" s="26">
        <v>4.4390000000000001</v>
      </c>
      <c r="D86" s="26">
        <v>4.6474000000000002</v>
      </c>
      <c r="E86" s="26">
        <v>7.4013999999999998</v>
      </c>
      <c r="F86" s="26">
        <v>3.3612000000000002</v>
      </c>
      <c r="H86" s="22"/>
      <c r="I86" s="22"/>
      <c r="J86" s="22"/>
      <c r="K86" s="22"/>
      <c r="L86" s="25"/>
      <c r="P86" s="22"/>
      <c r="Q86" s="22"/>
      <c r="T86" s="22"/>
      <c r="Y86" s="22"/>
      <c r="AD86" s="22"/>
    </row>
    <row r="87" spans="1:30" x14ac:dyDescent="0.25">
      <c r="A87" s="19">
        <f t="shared" si="3"/>
        <v>98</v>
      </c>
      <c r="B87" s="26">
        <v>7.2647000000000004</v>
      </c>
      <c r="C87" s="26">
        <v>7.0050999999999997</v>
      </c>
      <c r="D87" s="26">
        <v>5.0781000000000001</v>
      </c>
      <c r="E87" s="26">
        <v>8.7322000000000006</v>
      </c>
      <c r="F87" s="26">
        <v>3.6021999999999998</v>
      </c>
      <c r="H87" s="22"/>
      <c r="I87" s="22"/>
      <c r="J87" s="22"/>
      <c r="K87" s="22"/>
      <c r="L87" s="25"/>
      <c r="P87" s="22"/>
      <c r="Q87" s="22"/>
      <c r="T87" s="22"/>
      <c r="Y87" s="22"/>
      <c r="AD87" s="22"/>
    </row>
    <row r="88" spans="1:30" x14ac:dyDescent="0.25">
      <c r="A88" s="19">
        <f t="shared" si="3"/>
        <v>99</v>
      </c>
      <c r="B88" s="26">
        <v>8.1217000000000006</v>
      </c>
      <c r="C88" s="26">
        <v>5.4116999999999997</v>
      </c>
      <c r="D88" s="26">
        <v>5.5967000000000002</v>
      </c>
      <c r="E88" s="26">
        <v>10.6465</v>
      </c>
      <c r="F88" s="26">
        <v>3.8803000000000001</v>
      </c>
      <c r="H88" s="22"/>
      <c r="I88" s="22"/>
      <c r="J88" s="22"/>
      <c r="K88" s="22"/>
      <c r="L88" s="25"/>
      <c r="P88" s="22"/>
      <c r="Q88" s="22"/>
      <c r="T88" s="22"/>
      <c r="Y88" s="22"/>
      <c r="AD88" s="22"/>
    </row>
    <row r="89" spans="1:30" x14ac:dyDescent="0.25">
      <c r="A89" s="19">
        <f t="shared" si="3"/>
        <v>100</v>
      </c>
      <c r="B89" s="26">
        <v>8.9700000000000006</v>
      </c>
      <c r="C89" s="26">
        <v>5.8979999999999997</v>
      </c>
      <c r="D89" s="26">
        <v>6.2332999999999998</v>
      </c>
      <c r="E89" s="26">
        <v>13.6357</v>
      </c>
      <c r="F89" s="26">
        <v>4.2049000000000003</v>
      </c>
      <c r="H89" s="22"/>
      <c r="I89" s="22"/>
      <c r="J89" s="22"/>
      <c r="K89" s="22"/>
      <c r="L89" s="25"/>
      <c r="P89" s="22"/>
      <c r="Q89" s="22"/>
      <c r="T89" s="21"/>
      <c r="Y89" s="22"/>
      <c r="AD89" s="21"/>
    </row>
  </sheetData>
  <sheetProtection sheet="1" objects="1" scenarios="1" selectLockedCells="1"/>
  <printOptions gridLines="1" gridLinesSet="0"/>
  <pageMargins left="0.75" right="0.75" top="1" bottom="1" header="0.5" footer="0.5"/>
  <pageSetup orientation="portrait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E8"/>
  <sheetViews>
    <sheetView workbookViewId="0">
      <selection activeCell="L32" sqref="L32"/>
    </sheetView>
  </sheetViews>
  <sheetFormatPr defaultColWidth="8.7109375" defaultRowHeight="12.75" x14ac:dyDescent="0.2"/>
  <sheetData>
    <row r="1" spans="1:5" x14ac:dyDescent="0.2">
      <c r="A1" t="s">
        <v>77</v>
      </c>
    </row>
    <row r="3" spans="1:5" x14ac:dyDescent="0.2">
      <c r="C3" t="s">
        <v>76</v>
      </c>
      <c r="D3" t="s">
        <v>75</v>
      </c>
      <c r="E3" t="s">
        <v>74</v>
      </c>
    </row>
    <row r="4" spans="1:5" x14ac:dyDescent="0.2">
      <c r="A4" t="s">
        <v>73</v>
      </c>
      <c r="B4">
        <v>1</v>
      </c>
      <c r="C4" s="9">
        <v>13.0449</v>
      </c>
      <c r="D4" s="9">
        <v>7</v>
      </c>
      <c r="E4" s="9">
        <v>1.05</v>
      </c>
    </row>
    <row r="5" spans="1:5" x14ac:dyDescent="0.2">
      <c r="A5" t="s">
        <v>6</v>
      </c>
      <c r="B5">
        <v>2</v>
      </c>
      <c r="C5" s="9">
        <v>51.39</v>
      </c>
      <c r="D5" s="9">
        <v>1.5</v>
      </c>
      <c r="E5" s="9">
        <v>1.05</v>
      </c>
    </row>
    <row r="6" spans="1:5" x14ac:dyDescent="0.2">
      <c r="A6" t="s">
        <v>5</v>
      </c>
      <c r="B6">
        <v>3</v>
      </c>
      <c r="C6" s="9">
        <v>12.91</v>
      </c>
      <c r="D6" s="9">
        <v>4</v>
      </c>
      <c r="E6" s="9">
        <v>1.1000000000000001</v>
      </c>
    </row>
    <row r="7" spans="1:5" x14ac:dyDescent="0.2">
      <c r="A7" t="s">
        <v>4</v>
      </c>
      <c r="B7">
        <v>4</v>
      </c>
      <c r="C7" s="9">
        <v>10.14</v>
      </c>
      <c r="D7" s="9">
        <v>7</v>
      </c>
      <c r="E7" s="9">
        <v>1.08</v>
      </c>
    </row>
    <row r="8" spans="1:5" x14ac:dyDescent="0.2">
      <c r="A8" t="s">
        <v>3</v>
      </c>
      <c r="B8">
        <v>5</v>
      </c>
      <c r="C8" s="9">
        <v>47.833799999999997</v>
      </c>
      <c r="D8" s="9">
        <v>1.5</v>
      </c>
      <c r="E8" s="9">
        <v>1.05</v>
      </c>
    </row>
  </sheetData>
  <sheetProtection sheet="1" objects="1" scenarios="1" formatCells="0" selectLockedCells="1"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18"/>
  <sheetViews>
    <sheetView zoomScale="91" workbookViewId="0">
      <selection activeCell="F14" sqref="F14"/>
    </sheetView>
  </sheetViews>
  <sheetFormatPr defaultColWidth="8.7109375" defaultRowHeight="15.75" x14ac:dyDescent="0.25"/>
  <cols>
    <col min="1" max="1" width="8.7109375" style="19"/>
    <col min="2" max="6" width="8.7109375" style="20"/>
    <col min="7" max="16384" width="8.7109375" style="19"/>
  </cols>
  <sheetData>
    <row r="1" spans="1:7" x14ac:dyDescent="0.25">
      <c r="A1" t="s">
        <v>78</v>
      </c>
      <c r="B1"/>
      <c r="C1"/>
      <c r="D1"/>
      <c r="E1"/>
      <c r="F1"/>
    </row>
    <row r="2" spans="1:7" x14ac:dyDescent="0.25">
      <c r="A2"/>
      <c r="B2" s="18" t="s">
        <v>7</v>
      </c>
      <c r="C2" s="18" t="s">
        <v>6</v>
      </c>
      <c r="D2" s="18" t="s">
        <v>5</v>
      </c>
      <c r="E2" s="18" t="s">
        <v>4</v>
      </c>
      <c r="F2" s="18" t="s">
        <v>3</v>
      </c>
    </row>
    <row r="3" spans="1:7" x14ac:dyDescent="0.25">
      <c r="A3">
        <v>1</v>
      </c>
      <c r="B3" s="31">
        <v>1</v>
      </c>
      <c r="C3" s="23">
        <v>1</v>
      </c>
      <c r="D3" s="31">
        <v>1</v>
      </c>
      <c r="E3" s="23">
        <v>1</v>
      </c>
      <c r="F3" s="31">
        <v>1</v>
      </c>
    </row>
    <row r="4" spans="1:7" x14ac:dyDescent="0.25">
      <c r="A4">
        <v>30</v>
      </c>
      <c r="B4" s="31">
        <v>1.0125</v>
      </c>
      <c r="C4" s="23">
        <v>1</v>
      </c>
      <c r="D4" s="29">
        <v>1</v>
      </c>
      <c r="E4" s="23">
        <v>1</v>
      </c>
      <c r="F4" s="31">
        <v>1.1698999999999999</v>
      </c>
    </row>
    <row r="5" spans="1:7" x14ac:dyDescent="0.25">
      <c r="A5">
        <v>35</v>
      </c>
      <c r="B5" s="31">
        <v>1.0942000000000001</v>
      </c>
      <c r="C5" s="23">
        <v>1.0367999999999999</v>
      </c>
      <c r="D5" s="29">
        <v>1.0367999999999999</v>
      </c>
      <c r="E5" s="23">
        <v>1.0621</v>
      </c>
      <c r="F5" s="31">
        <v>1.0922000000000001</v>
      </c>
    </row>
    <row r="6" spans="1:7" x14ac:dyDescent="0.25">
      <c r="A6">
        <v>40</v>
      </c>
      <c r="B6" s="31">
        <v>1.1762999999999999</v>
      </c>
      <c r="C6" s="23">
        <v>1.1100000000000001</v>
      </c>
      <c r="D6" s="29">
        <v>1.115</v>
      </c>
      <c r="E6" s="23">
        <v>1.1475</v>
      </c>
      <c r="F6" s="31">
        <v>1.1852</v>
      </c>
    </row>
    <row r="7" spans="1:7" x14ac:dyDescent="0.25">
      <c r="A7">
        <v>45</v>
      </c>
      <c r="B7" s="31">
        <v>1.2717000000000001</v>
      </c>
      <c r="C7" s="23">
        <v>1.1942999999999999</v>
      </c>
      <c r="D7" s="29">
        <v>1.2058</v>
      </c>
      <c r="E7" s="23">
        <v>1.2479</v>
      </c>
      <c r="F7" s="31">
        <v>1.2955000000000001</v>
      </c>
      <c r="G7" s="32"/>
    </row>
    <row r="8" spans="1:7" x14ac:dyDescent="0.25">
      <c r="A8">
        <v>50</v>
      </c>
      <c r="B8" s="29">
        <v>1.2838000000000001</v>
      </c>
      <c r="C8" s="23">
        <v>1.2606999999999999</v>
      </c>
      <c r="D8" s="29">
        <v>1.3128</v>
      </c>
      <c r="E8" s="23">
        <v>1.3147</v>
      </c>
      <c r="F8" s="31">
        <v>1.1821999999999999</v>
      </c>
    </row>
    <row r="9" spans="1:7" x14ac:dyDescent="0.25">
      <c r="A9">
        <v>55</v>
      </c>
      <c r="B9" s="29">
        <v>1.3984000000000001</v>
      </c>
      <c r="C9" s="23">
        <v>1.3706</v>
      </c>
      <c r="D9" s="29">
        <v>1.4407000000000001</v>
      </c>
      <c r="E9" s="23">
        <v>1.4481999999999999</v>
      </c>
      <c r="F9" s="31">
        <v>1.2918000000000001</v>
      </c>
    </row>
    <row r="10" spans="1:7" x14ac:dyDescent="0.25">
      <c r="A10">
        <v>60</v>
      </c>
      <c r="B10" s="29">
        <v>1.5353000000000001</v>
      </c>
      <c r="C10" s="23">
        <v>1.5015000000000001</v>
      </c>
      <c r="D10" s="29">
        <v>1.5961000000000001</v>
      </c>
      <c r="E10" s="23">
        <v>1.6117999999999999</v>
      </c>
      <c r="F10" s="29">
        <v>1.2108000000000001</v>
      </c>
    </row>
    <row r="11" spans="1:7" x14ac:dyDescent="0.25">
      <c r="A11">
        <v>65</v>
      </c>
      <c r="B11" s="29">
        <v>1.7038</v>
      </c>
      <c r="C11" s="23">
        <v>1.66</v>
      </c>
      <c r="D11" s="29">
        <v>1.7927</v>
      </c>
      <c r="E11" s="23">
        <v>1.8170999999999999</v>
      </c>
      <c r="F11" s="29">
        <v>1.3260000000000001</v>
      </c>
    </row>
    <row r="12" spans="1:7" x14ac:dyDescent="0.25">
      <c r="A12">
        <v>70</v>
      </c>
      <c r="B12" s="29">
        <v>1.9159999999999999</v>
      </c>
      <c r="C12" s="23">
        <v>1.8559000000000001</v>
      </c>
      <c r="D12" s="29">
        <v>2.0541999999999998</v>
      </c>
      <c r="E12" s="23">
        <v>2.0992000000000002</v>
      </c>
      <c r="F12" s="29">
        <v>1.4666999999999999</v>
      </c>
    </row>
    <row r="13" spans="1:7" x14ac:dyDescent="0.25">
      <c r="A13">
        <v>75</v>
      </c>
      <c r="B13" s="30">
        <v>1.8917999999999999</v>
      </c>
      <c r="C13" s="23">
        <v>1.8324</v>
      </c>
      <c r="D13" s="29">
        <v>2.1545999999999998</v>
      </c>
      <c r="E13" s="23">
        <v>2.2793999999999999</v>
      </c>
      <c r="F13" s="28">
        <v>1.3955</v>
      </c>
    </row>
    <row r="14" spans="1:7" x14ac:dyDescent="0.25">
      <c r="A14">
        <v>80</v>
      </c>
      <c r="B14" s="30">
        <v>2.1629999999999998</v>
      </c>
      <c r="C14" s="23">
        <v>2.0741999999999998</v>
      </c>
      <c r="D14" s="29">
        <v>2.5219999999999998</v>
      </c>
      <c r="E14" s="24">
        <v>2.7128999999999999</v>
      </c>
      <c r="F14" s="28">
        <v>1.5424</v>
      </c>
    </row>
    <row r="15" spans="1:7" x14ac:dyDescent="0.25">
      <c r="A15">
        <v>85</v>
      </c>
      <c r="B15" s="30">
        <v>2.5284</v>
      </c>
      <c r="C15" s="23">
        <v>2.3894000000000002</v>
      </c>
      <c r="D15" s="29">
        <v>3.0404</v>
      </c>
      <c r="E15" s="24">
        <v>3.35</v>
      </c>
      <c r="F15" s="28">
        <v>1.7303999999999999</v>
      </c>
    </row>
    <row r="16" spans="1:7" x14ac:dyDescent="0.25">
      <c r="A16">
        <v>90</v>
      </c>
      <c r="B16" s="30">
        <v>3.0478000000000001</v>
      </c>
      <c r="C16" s="23">
        <v>2.8176000000000001</v>
      </c>
      <c r="D16" s="29">
        <v>3.827</v>
      </c>
      <c r="E16" s="24">
        <v>4.3781999999999996</v>
      </c>
      <c r="F16" s="28">
        <v>1.9798</v>
      </c>
    </row>
    <row r="17" spans="1:6" x14ac:dyDescent="0.25">
      <c r="A17">
        <v>95</v>
      </c>
      <c r="B17" s="30">
        <v>3.8445999999999998</v>
      </c>
      <c r="C17" s="23">
        <v>3.4327999999999999</v>
      </c>
      <c r="D17" s="29">
        <v>5.1626000000000003</v>
      </c>
      <c r="E17" s="24">
        <v>6.3170999999999999</v>
      </c>
      <c r="F17" s="28">
        <v>2.3271999999999999</v>
      </c>
    </row>
    <row r="18" spans="1:6" x14ac:dyDescent="0.25">
      <c r="A18">
        <v>100</v>
      </c>
      <c r="B18" s="30">
        <v>5.2218999999999998</v>
      </c>
      <c r="C18" s="23">
        <v>4.3917000000000002</v>
      </c>
      <c r="D18" s="29">
        <v>7.9302000000000001</v>
      </c>
      <c r="E18" s="23">
        <v>11.337</v>
      </c>
      <c r="F18" s="28">
        <v>2.8449</v>
      </c>
    </row>
  </sheetData>
  <sheetProtection selectLockedCells="1"/>
  <conditionalFormatting sqref="B13:B1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gridLines="1" gridLinesSet="0"/>
  <pageMargins left="0.75" right="0.75" top="1" bottom="1" header="0.5" footer="0.5"/>
  <pageSetup orientation="portrait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89"/>
  <sheetViews>
    <sheetView topLeftCell="A2" workbookViewId="0">
      <selection activeCell="L32" sqref="L32"/>
    </sheetView>
  </sheetViews>
  <sheetFormatPr defaultColWidth="8.7109375" defaultRowHeight="15.75" x14ac:dyDescent="0.25"/>
  <cols>
    <col min="1" max="1" width="8.7109375" style="19"/>
    <col min="2" max="6" width="10.7109375" style="20" bestFit="1" customWidth="1"/>
    <col min="7" max="7" width="8.7109375" style="19"/>
    <col min="8" max="8" width="9.7109375" style="19" bestFit="1" customWidth="1"/>
    <col min="9" max="16384" width="8.7109375" style="19"/>
  </cols>
  <sheetData>
    <row r="1" spans="1:19" x14ac:dyDescent="0.25">
      <c r="A1" s="19" t="s">
        <v>79</v>
      </c>
    </row>
    <row r="2" spans="1:19" x14ac:dyDescent="0.25">
      <c r="B2" s="22" t="s">
        <v>7</v>
      </c>
      <c r="C2" s="22" t="s">
        <v>6</v>
      </c>
      <c r="D2" s="22" t="s">
        <v>5</v>
      </c>
      <c r="E2" s="22" t="s">
        <v>4</v>
      </c>
      <c r="F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x14ac:dyDescent="0.25">
      <c r="A3" s="19">
        <f t="shared" ref="A3:A18" si="0">A4-1</f>
        <v>14</v>
      </c>
      <c r="B3" s="26">
        <v>1.3167</v>
      </c>
      <c r="C3" s="26">
        <v>1.4781</v>
      </c>
      <c r="D3" s="26">
        <v>1.3692</v>
      </c>
      <c r="E3" s="26">
        <v>1.7048000000000001</v>
      </c>
      <c r="F3" s="26">
        <v>1.3229</v>
      </c>
    </row>
    <row r="4" spans="1:19" x14ac:dyDescent="0.25">
      <c r="A4" s="19">
        <f t="shared" si="0"/>
        <v>15</v>
      </c>
      <c r="B4" s="26">
        <v>1.2222</v>
      </c>
      <c r="C4" s="26">
        <v>1.3534999999999999</v>
      </c>
      <c r="D4" s="26">
        <v>1.2262</v>
      </c>
      <c r="E4" s="26">
        <v>1.5253000000000001</v>
      </c>
      <c r="F4" s="26">
        <v>1.2102999999999999</v>
      </c>
    </row>
    <row r="5" spans="1:19" x14ac:dyDescent="0.25">
      <c r="A5" s="19">
        <f t="shared" si="0"/>
        <v>16</v>
      </c>
      <c r="B5" s="26">
        <v>1.1493</v>
      </c>
      <c r="C5" s="26">
        <v>1.2524</v>
      </c>
      <c r="D5" s="26">
        <v>1.1344000000000001</v>
      </c>
      <c r="E5" s="26">
        <v>1.3942000000000001</v>
      </c>
      <c r="F5" s="26">
        <v>1.1237999999999999</v>
      </c>
    </row>
    <row r="6" spans="1:19" x14ac:dyDescent="0.25">
      <c r="A6" s="19">
        <f t="shared" si="0"/>
        <v>17</v>
      </c>
      <c r="B6" s="26">
        <v>1.0845</v>
      </c>
      <c r="C6" s="26">
        <v>1.1700999999999999</v>
      </c>
      <c r="D6" s="26">
        <v>1.0731999999999999</v>
      </c>
      <c r="E6" s="26">
        <v>1.2955000000000001</v>
      </c>
      <c r="F6" s="26">
        <v>1.0727</v>
      </c>
    </row>
    <row r="7" spans="1:19" x14ac:dyDescent="0.25">
      <c r="A7" s="19">
        <f t="shared" si="0"/>
        <v>18</v>
      </c>
      <c r="B7" s="26">
        <v>1.0405</v>
      </c>
      <c r="C7" s="26">
        <v>1.1017999999999999</v>
      </c>
      <c r="D7" s="26">
        <v>1.0323</v>
      </c>
      <c r="E7" s="26">
        <v>1.2197</v>
      </c>
      <c r="F7" s="26">
        <v>1.0306</v>
      </c>
    </row>
    <row r="8" spans="1:19" x14ac:dyDescent="0.25">
      <c r="A8" s="19">
        <f t="shared" si="0"/>
        <v>19</v>
      </c>
      <c r="B8" s="26">
        <v>1.0132000000000001</v>
      </c>
      <c r="C8" s="26">
        <v>1.0448</v>
      </c>
      <c r="D8" s="26">
        <v>1.0045999999999999</v>
      </c>
      <c r="E8" s="26">
        <v>1.1611</v>
      </c>
      <c r="F8" s="26">
        <v>1.0021</v>
      </c>
    </row>
    <row r="9" spans="1:19" x14ac:dyDescent="0.25">
      <c r="A9" s="19">
        <f t="shared" si="0"/>
        <v>20</v>
      </c>
      <c r="B9" s="26">
        <v>1</v>
      </c>
      <c r="C9" s="26">
        <v>1</v>
      </c>
      <c r="D9" s="26">
        <v>1</v>
      </c>
      <c r="E9" s="26">
        <v>1.0895999999999999</v>
      </c>
      <c r="F9" s="26">
        <v>1</v>
      </c>
    </row>
    <row r="10" spans="1:19" x14ac:dyDescent="0.25">
      <c r="A10" s="19">
        <f t="shared" si="0"/>
        <v>21</v>
      </c>
      <c r="B10" s="26">
        <v>1</v>
      </c>
      <c r="C10" s="26">
        <v>1</v>
      </c>
      <c r="D10" s="26">
        <v>1</v>
      </c>
      <c r="E10" s="26">
        <v>1.0428999999999999</v>
      </c>
      <c r="F10" s="26">
        <v>1.0137</v>
      </c>
    </row>
    <row r="11" spans="1:19" x14ac:dyDescent="0.25">
      <c r="A11" s="19">
        <f t="shared" si="0"/>
        <v>22</v>
      </c>
      <c r="B11" s="26">
        <v>1</v>
      </c>
      <c r="C11" s="26">
        <v>1</v>
      </c>
      <c r="D11" s="26">
        <v>1</v>
      </c>
      <c r="E11" s="26">
        <v>1.0139</v>
      </c>
      <c r="F11" s="26">
        <v>1.0287999999999999</v>
      </c>
    </row>
    <row r="12" spans="1:19" x14ac:dyDescent="0.25">
      <c r="A12" s="19">
        <f t="shared" si="0"/>
        <v>23</v>
      </c>
      <c r="B12" s="26">
        <v>1</v>
      </c>
      <c r="C12" s="26">
        <v>1</v>
      </c>
      <c r="D12" s="26">
        <v>1</v>
      </c>
      <c r="E12" s="26">
        <v>1</v>
      </c>
      <c r="F12" s="26">
        <v>1.0442</v>
      </c>
    </row>
    <row r="13" spans="1:19" x14ac:dyDescent="0.25">
      <c r="A13" s="19">
        <f t="shared" si="0"/>
        <v>24</v>
      </c>
      <c r="B13" s="26">
        <v>1</v>
      </c>
      <c r="C13" s="26">
        <v>1</v>
      </c>
      <c r="D13" s="26">
        <v>1</v>
      </c>
      <c r="E13" s="26">
        <v>1</v>
      </c>
      <c r="F13" s="26">
        <v>1.0602</v>
      </c>
    </row>
    <row r="14" spans="1:19" x14ac:dyDescent="0.25">
      <c r="A14" s="19">
        <f t="shared" si="0"/>
        <v>25</v>
      </c>
      <c r="B14" s="26">
        <v>1</v>
      </c>
      <c r="C14" s="26">
        <v>1</v>
      </c>
      <c r="D14" s="26">
        <v>1</v>
      </c>
      <c r="E14" s="26">
        <v>1</v>
      </c>
      <c r="F14" s="26">
        <v>1.0766</v>
      </c>
    </row>
    <row r="15" spans="1:19" x14ac:dyDescent="0.25">
      <c r="A15" s="19">
        <f t="shared" si="0"/>
        <v>26</v>
      </c>
      <c r="B15" s="26">
        <v>1</v>
      </c>
      <c r="C15" s="26">
        <v>1</v>
      </c>
      <c r="D15" s="26">
        <v>1</v>
      </c>
      <c r="E15" s="26">
        <v>1</v>
      </c>
      <c r="F15" s="26">
        <v>1.0935999999999999</v>
      </c>
    </row>
    <row r="16" spans="1:19" x14ac:dyDescent="0.25">
      <c r="A16" s="19">
        <f t="shared" si="0"/>
        <v>27</v>
      </c>
      <c r="B16" s="26">
        <v>1</v>
      </c>
      <c r="C16" s="26">
        <v>1</v>
      </c>
      <c r="D16" s="26">
        <v>1</v>
      </c>
      <c r="E16" s="26">
        <v>1</v>
      </c>
      <c r="F16" s="26">
        <v>1.1111</v>
      </c>
    </row>
    <row r="17" spans="1:6" x14ac:dyDescent="0.25">
      <c r="A17" s="19">
        <f t="shared" si="0"/>
        <v>28</v>
      </c>
      <c r="B17" s="26">
        <v>1</v>
      </c>
      <c r="C17" s="26">
        <v>1</v>
      </c>
      <c r="D17" s="26">
        <v>1</v>
      </c>
      <c r="E17" s="26">
        <v>1</v>
      </c>
      <c r="F17" s="26">
        <v>1.1292</v>
      </c>
    </row>
    <row r="18" spans="1:6" x14ac:dyDescent="0.25">
      <c r="A18" s="19">
        <f t="shared" si="0"/>
        <v>29</v>
      </c>
      <c r="B18" s="26">
        <v>1</v>
      </c>
      <c r="C18" s="26">
        <v>1</v>
      </c>
      <c r="D18" s="26">
        <v>1</v>
      </c>
      <c r="E18" s="26">
        <v>1</v>
      </c>
      <c r="F18" s="26">
        <v>1.1507000000000001</v>
      </c>
    </row>
    <row r="19" spans="1:6" x14ac:dyDescent="0.25">
      <c r="A19" s="19">
        <v>30</v>
      </c>
      <c r="B19" s="26">
        <v>1.0125</v>
      </c>
      <c r="C19" s="26">
        <v>1</v>
      </c>
      <c r="D19" s="26">
        <v>1</v>
      </c>
      <c r="E19" s="26">
        <v>1</v>
      </c>
      <c r="F19" s="26">
        <v>1.1698999999999999</v>
      </c>
    </row>
    <row r="20" spans="1:6" x14ac:dyDescent="0.25">
      <c r="A20" s="19">
        <f t="shared" ref="A20:A51" si="1">A19+1</f>
        <v>31</v>
      </c>
      <c r="B20" s="26">
        <v>1.0355000000000001</v>
      </c>
      <c r="C20" s="26">
        <v>1</v>
      </c>
      <c r="D20" s="26">
        <v>1</v>
      </c>
      <c r="E20" s="26">
        <v>1</v>
      </c>
      <c r="F20" s="26">
        <v>1.1895</v>
      </c>
    </row>
    <row r="21" spans="1:6" x14ac:dyDescent="0.25">
      <c r="A21" s="19">
        <f t="shared" si="1"/>
        <v>32</v>
      </c>
      <c r="B21" s="26">
        <v>1.0593999999999999</v>
      </c>
      <c r="C21" s="26">
        <v>1</v>
      </c>
      <c r="D21" s="26">
        <v>1</v>
      </c>
      <c r="E21" s="26">
        <v>1</v>
      </c>
      <c r="F21" s="26">
        <v>1.2096</v>
      </c>
    </row>
    <row r="22" spans="1:6" x14ac:dyDescent="0.25">
      <c r="A22" s="19">
        <f t="shared" si="1"/>
        <v>33</v>
      </c>
      <c r="B22" s="26">
        <v>1.0847</v>
      </c>
      <c r="C22" s="26">
        <v>1.0157</v>
      </c>
      <c r="D22" s="26">
        <v>1.0004</v>
      </c>
      <c r="E22" s="26">
        <v>1</v>
      </c>
      <c r="F22" s="26">
        <v>1.2311000000000001</v>
      </c>
    </row>
    <row r="23" spans="1:6" x14ac:dyDescent="0.25">
      <c r="A23" s="19">
        <f t="shared" si="1"/>
        <v>34</v>
      </c>
      <c r="B23" s="26">
        <v>1.111</v>
      </c>
      <c r="C23" s="26">
        <v>1.0351999999999999</v>
      </c>
      <c r="D23" s="26">
        <v>1.0144</v>
      </c>
      <c r="E23" s="26">
        <v>1</v>
      </c>
      <c r="F23" s="26">
        <v>1.2526999999999999</v>
      </c>
    </row>
    <row r="24" spans="1:6" x14ac:dyDescent="0.25">
      <c r="A24" s="19">
        <f t="shared" si="1"/>
        <v>35</v>
      </c>
      <c r="B24" s="26">
        <v>1.1387</v>
      </c>
      <c r="C24" s="26">
        <v>1.056</v>
      </c>
      <c r="D24" s="26">
        <v>1.0287999999999999</v>
      </c>
      <c r="E24" s="26">
        <v>1</v>
      </c>
      <c r="F24" s="26">
        <v>1.2751999999999999</v>
      </c>
    </row>
    <row r="25" spans="1:6" x14ac:dyDescent="0.25">
      <c r="A25" s="19">
        <f t="shared" si="1"/>
        <v>36</v>
      </c>
      <c r="B25" s="26">
        <v>1.1677</v>
      </c>
      <c r="C25" s="26">
        <v>1.0775999999999999</v>
      </c>
      <c r="D25" s="26">
        <v>1.0436000000000001</v>
      </c>
      <c r="E25" s="26">
        <v>0.99890000000000001</v>
      </c>
      <c r="F25" s="26">
        <v>1.2988</v>
      </c>
    </row>
    <row r="26" spans="1:6" x14ac:dyDescent="0.25">
      <c r="A26" s="19">
        <f t="shared" si="1"/>
        <v>37</v>
      </c>
      <c r="B26" s="26">
        <v>1.1983999999999999</v>
      </c>
      <c r="C26" s="26">
        <v>1.0995999999999999</v>
      </c>
      <c r="D26" s="26">
        <v>1.0589</v>
      </c>
      <c r="E26" s="26">
        <v>1.0213000000000001</v>
      </c>
      <c r="F26" s="26">
        <v>1.3229</v>
      </c>
    </row>
    <row r="27" spans="1:6" x14ac:dyDescent="0.25">
      <c r="A27" s="19">
        <f t="shared" si="1"/>
        <v>38</v>
      </c>
      <c r="B27" s="26">
        <v>1.2305999999999999</v>
      </c>
      <c r="C27" s="26">
        <v>1.1231</v>
      </c>
      <c r="D27" s="26">
        <v>1.0744</v>
      </c>
      <c r="E27" s="26">
        <v>1.0445</v>
      </c>
      <c r="F27" s="26">
        <v>1.3478000000000001</v>
      </c>
    </row>
    <row r="28" spans="1:6" x14ac:dyDescent="0.25">
      <c r="A28" s="19">
        <f t="shared" si="1"/>
        <v>39</v>
      </c>
      <c r="B28" s="26">
        <v>1.2647999999999999</v>
      </c>
      <c r="C28" s="26">
        <v>1.147</v>
      </c>
      <c r="D28" s="26">
        <v>1.0904</v>
      </c>
      <c r="E28" s="26">
        <v>1.069</v>
      </c>
      <c r="F28" s="26">
        <v>1.3745000000000001</v>
      </c>
    </row>
    <row r="29" spans="1:6" x14ac:dyDescent="0.25">
      <c r="A29" s="19">
        <f t="shared" si="1"/>
        <v>40</v>
      </c>
      <c r="B29" s="26">
        <v>1.3007</v>
      </c>
      <c r="C29" s="26">
        <v>1.1721999999999999</v>
      </c>
      <c r="D29" s="26">
        <v>1.1071</v>
      </c>
      <c r="E29" s="26">
        <v>1.0946</v>
      </c>
      <c r="F29" s="26">
        <v>1.4014</v>
      </c>
    </row>
    <row r="30" spans="1:6" x14ac:dyDescent="0.25">
      <c r="A30" s="19">
        <f t="shared" si="1"/>
        <v>41</v>
      </c>
      <c r="B30" s="26">
        <v>1.3389</v>
      </c>
      <c r="C30" s="26">
        <v>1.1986000000000001</v>
      </c>
      <c r="D30" s="26">
        <v>1.1241000000000001</v>
      </c>
      <c r="E30" s="26">
        <v>1.1214999999999999</v>
      </c>
      <c r="F30" s="26">
        <v>1.4294</v>
      </c>
    </row>
    <row r="31" spans="1:6" x14ac:dyDescent="0.25">
      <c r="A31" s="19">
        <f t="shared" si="1"/>
        <v>42</v>
      </c>
      <c r="B31" s="26">
        <v>1.3792</v>
      </c>
      <c r="C31" s="26">
        <v>1.2259</v>
      </c>
      <c r="D31" s="26">
        <v>1.1417999999999999</v>
      </c>
      <c r="E31" s="26">
        <v>1.1496</v>
      </c>
      <c r="F31" s="26">
        <v>1.4595</v>
      </c>
    </row>
    <row r="32" spans="1:6" x14ac:dyDescent="0.25">
      <c r="A32" s="19">
        <f t="shared" si="1"/>
        <v>43</v>
      </c>
      <c r="B32" s="26">
        <v>1.4221999999999999</v>
      </c>
      <c r="C32" s="26">
        <v>1.2551000000000001</v>
      </c>
      <c r="D32" s="26">
        <v>1.1600999999999999</v>
      </c>
      <c r="E32" s="26">
        <v>1.1793</v>
      </c>
      <c r="F32" s="26">
        <v>1.4899</v>
      </c>
    </row>
    <row r="33" spans="1:6" x14ac:dyDescent="0.25">
      <c r="A33" s="19">
        <f t="shared" si="1"/>
        <v>44</v>
      </c>
      <c r="B33" s="26">
        <v>1.4678</v>
      </c>
      <c r="C33" s="26">
        <v>1.2858000000000001</v>
      </c>
      <c r="D33" s="26">
        <v>1.1788000000000001</v>
      </c>
      <c r="E33" s="26">
        <v>1.2105999999999999</v>
      </c>
      <c r="F33" s="26">
        <v>1.5216000000000001</v>
      </c>
    </row>
    <row r="34" spans="1:6" x14ac:dyDescent="0.25">
      <c r="A34" s="19">
        <f t="shared" si="1"/>
        <v>45</v>
      </c>
      <c r="B34" s="26">
        <v>1.5165999999999999</v>
      </c>
      <c r="C34" s="26">
        <v>1.3172999999999999</v>
      </c>
      <c r="D34" s="26">
        <v>1.1982999999999999</v>
      </c>
      <c r="E34" s="26">
        <v>1.2435</v>
      </c>
      <c r="F34" s="26">
        <v>1.5553999999999999</v>
      </c>
    </row>
    <row r="35" spans="1:6" x14ac:dyDescent="0.25">
      <c r="A35" s="19">
        <f t="shared" si="1"/>
        <v>46</v>
      </c>
      <c r="B35" s="26">
        <v>1.5685</v>
      </c>
      <c r="C35" s="26">
        <v>1.351</v>
      </c>
      <c r="D35" s="26">
        <v>1.2184999999999999</v>
      </c>
      <c r="E35">
        <v>1.2782</v>
      </c>
      <c r="F35" s="26">
        <v>1.5903</v>
      </c>
    </row>
    <row r="36" spans="1:6" x14ac:dyDescent="0.25">
      <c r="A36" s="19">
        <f t="shared" si="1"/>
        <v>47</v>
      </c>
      <c r="B36" s="26">
        <v>1.6245000000000001</v>
      </c>
      <c r="C36" s="26">
        <v>1.3857999999999999</v>
      </c>
      <c r="D36" s="26">
        <v>1.2391000000000001</v>
      </c>
      <c r="E36">
        <v>1.3150999999999999</v>
      </c>
      <c r="F36" s="26">
        <v>1.6265000000000001</v>
      </c>
    </row>
    <row r="37" spans="1:6" x14ac:dyDescent="0.25">
      <c r="A37" s="19">
        <f t="shared" si="1"/>
        <v>48</v>
      </c>
      <c r="B37" s="26">
        <v>1.6841999999999999</v>
      </c>
      <c r="C37" s="26">
        <v>1.4233</v>
      </c>
      <c r="D37" s="26">
        <v>1.2606999999999999</v>
      </c>
      <c r="E37">
        <v>1.3541000000000001</v>
      </c>
      <c r="F37" s="26">
        <v>1.6655</v>
      </c>
    </row>
    <row r="38" spans="1:6" x14ac:dyDescent="0.25">
      <c r="A38" s="19">
        <f t="shared" si="1"/>
        <v>49</v>
      </c>
      <c r="B38" s="26">
        <v>1.7487999999999999</v>
      </c>
      <c r="C38" s="26">
        <v>1.4619</v>
      </c>
      <c r="D38" s="26">
        <v>1.2829999999999999</v>
      </c>
      <c r="E38">
        <v>1.3953</v>
      </c>
      <c r="F38" s="26">
        <v>1.7052</v>
      </c>
    </row>
    <row r="39" spans="1:6" x14ac:dyDescent="0.25">
      <c r="A39" s="19">
        <f t="shared" si="1"/>
        <v>50</v>
      </c>
      <c r="B39" s="26">
        <v>1.2505999999999999</v>
      </c>
      <c r="C39" s="26">
        <v>1.3875999999999999</v>
      </c>
      <c r="D39" s="26">
        <v>1.3059000000000001</v>
      </c>
      <c r="E39" s="26">
        <v>1.3645</v>
      </c>
      <c r="F39" s="26">
        <v>1.2414000000000001</v>
      </c>
    </row>
    <row r="40" spans="1:6" x14ac:dyDescent="0.25">
      <c r="A40" s="19">
        <f t="shared" si="1"/>
        <v>51</v>
      </c>
      <c r="B40" s="26">
        <v>1.2736000000000001</v>
      </c>
      <c r="C40" s="26">
        <v>1.4117</v>
      </c>
      <c r="D40" s="26">
        <v>1.3299000000000001</v>
      </c>
      <c r="E40" s="26">
        <v>1.3971</v>
      </c>
      <c r="F40" s="26">
        <v>1.2634000000000001</v>
      </c>
    </row>
    <row r="41" spans="1:6" x14ac:dyDescent="0.25">
      <c r="A41" s="19">
        <f t="shared" si="1"/>
        <v>52</v>
      </c>
      <c r="B41" s="26">
        <v>1.2974000000000001</v>
      </c>
      <c r="C41" s="26">
        <v>1.4377</v>
      </c>
      <c r="D41" s="26">
        <v>1.3545</v>
      </c>
      <c r="E41" s="26">
        <v>1.4314</v>
      </c>
      <c r="F41" s="26">
        <v>1.2861</v>
      </c>
    </row>
    <row r="42" spans="1:6" x14ac:dyDescent="0.25">
      <c r="A42" s="19">
        <f t="shared" si="1"/>
        <v>53</v>
      </c>
      <c r="B42" s="26">
        <v>1.3221000000000001</v>
      </c>
      <c r="C42" s="26">
        <v>1.4638</v>
      </c>
      <c r="D42" s="26">
        <v>1.3803000000000001</v>
      </c>
      <c r="E42" s="26">
        <v>1.4673</v>
      </c>
      <c r="F42" s="26">
        <v>1.3097000000000001</v>
      </c>
    </row>
    <row r="43" spans="1:6" x14ac:dyDescent="0.25">
      <c r="A43" s="19">
        <f t="shared" si="1"/>
        <v>54</v>
      </c>
      <c r="B43" s="26">
        <v>1.3478000000000001</v>
      </c>
      <c r="C43" s="26">
        <v>1.4907999999999999</v>
      </c>
      <c r="D43" s="26">
        <v>1.4071</v>
      </c>
      <c r="E43" s="26">
        <v>1.5052000000000001</v>
      </c>
      <c r="F43" s="26">
        <v>1.3348</v>
      </c>
    </row>
    <row r="44" spans="1:6" x14ac:dyDescent="0.25">
      <c r="A44" s="19">
        <f t="shared" si="1"/>
        <v>55</v>
      </c>
      <c r="B44" s="26">
        <v>1.3745000000000001</v>
      </c>
      <c r="C44" s="26">
        <v>1.5190999999999999</v>
      </c>
      <c r="D44" s="26">
        <v>1.4348000000000001</v>
      </c>
      <c r="E44" s="26">
        <v>1.5449999999999999</v>
      </c>
      <c r="F44" s="26">
        <v>1.3601000000000001</v>
      </c>
    </row>
    <row r="45" spans="1:6" x14ac:dyDescent="0.25">
      <c r="A45" s="19">
        <f t="shared" si="1"/>
        <v>56</v>
      </c>
      <c r="B45" s="26">
        <v>1.4023000000000001</v>
      </c>
      <c r="C45" s="26">
        <v>1.5488999999999999</v>
      </c>
      <c r="D45" s="26">
        <v>1.4637</v>
      </c>
      <c r="E45">
        <v>1.587</v>
      </c>
      <c r="F45" s="26">
        <v>1.3866000000000001</v>
      </c>
    </row>
    <row r="46" spans="1:6" x14ac:dyDescent="0.25">
      <c r="A46" s="19">
        <f t="shared" si="1"/>
        <v>57</v>
      </c>
      <c r="B46" s="26">
        <v>1.4312</v>
      </c>
      <c r="C46" s="26">
        <v>1.5791999999999999</v>
      </c>
      <c r="D46" s="26">
        <v>1.4936</v>
      </c>
      <c r="E46">
        <v>1.6313</v>
      </c>
      <c r="F46" s="26">
        <v>1.4149</v>
      </c>
    </row>
    <row r="47" spans="1:6" x14ac:dyDescent="0.25">
      <c r="A47" s="19">
        <f t="shared" si="1"/>
        <v>58</v>
      </c>
      <c r="B47" s="26">
        <v>1.4614</v>
      </c>
      <c r="C47" s="26">
        <v>1.6107</v>
      </c>
      <c r="D47" s="26">
        <v>1.5249999999999999</v>
      </c>
      <c r="E47">
        <v>1.6781999999999999</v>
      </c>
      <c r="F47" s="26">
        <v>1.4434</v>
      </c>
    </row>
    <row r="48" spans="1:6" x14ac:dyDescent="0.25">
      <c r="A48" s="19">
        <f t="shared" si="1"/>
        <v>59</v>
      </c>
      <c r="B48" s="26">
        <v>1.4927999999999999</v>
      </c>
      <c r="C48" s="26">
        <v>1.6434</v>
      </c>
      <c r="D48" s="26">
        <v>1.5578000000000001</v>
      </c>
      <c r="E48">
        <v>1.7278</v>
      </c>
      <c r="F48" s="26">
        <v>1.4732000000000001</v>
      </c>
    </row>
    <row r="49" spans="1:6" x14ac:dyDescent="0.25">
      <c r="A49" s="19">
        <f t="shared" si="1"/>
        <v>60</v>
      </c>
      <c r="B49" s="26">
        <v>1.5256000000000001</v>
      </c>
      <c r="C49" s="26">
        <v>1.6781999999999999</v>
      </c>
      <c r="D49" s="26">
        <v>1.5918000000000001</v>
      </c>
      <c r="E49" s="26">
        <v>1.746</v>
      </c>
      <c r="F49" s="26">
        <v>1.2741</v>
      </c>
    </row>
    <row r="50" spans="1:6" x14ac:dyDescent="0.25">
      <c r="A50" s="19">
        <f t="shared" si="1"/>
        <v>61</v>
      </c>
      <c r="B50" s="26">
        <v>1.56</v>
      </c>
      <c r="C50" s="26">
        <v>1.7143999999999999</v>
      </c>
      <c r="D50" s="26">
        <v>1.6274999999999999</v>
      </c>
      <c r="E50" s="26">
        <v>1.7844</v>
      </c>
      <c r="F50" s="26">
        <v>1.3024</v>
      </c>
    </row>
    <row r="51" spans="1:6" x14ac:dyDescent="0.25">
      <c r="A51" s="19">
        <f t="shared" si="1"/>
        <v>62</v>
      </c>
      <c r="B51" s="26">
        <v>1.5959000000000001</v>
      </c>
      <c r="C51" s="26">
        <v>1.7515000000000001</v>
      </c>
      <c r="D51" s="26">
        <v>1.6649</v>
      </c>
      <c r="E51" s="26">
        <v>1.8241000000000001</v>
      </c>
      <c r="F51" s="26">
        <v>1.3326</v>
      </c>
    </row>
    <row r="52" spans="1:6" x14ac:dyDescent="0.25">
      <c r="A52" s="19">
        <f t="shared" ref="A52:A83" si="2">A51+1</f>
        <v>63</v>
      </c>
      <c r="B52" s="26">
        <v>1.6334</v>
      </c>
      <c r="C52" s="26">
        <v>1.7903</v>
      </c>
      <c r="D52" s="26">
        <v>1.7036</v>
      </c>
      <c r="E52" s="26">
        <v>1.8661000000000001</v>
      </c>
      <c r="F52" s="26">
        <v>1.3633999999999999</v>
      </c>
    </row>
    <row r="53" spans="1:6" x14ac:dyDescent="0.25">
      <c r="A53" s="19">
        <f t="shared" si="2"/>
        <v>64</v>
      </c>
      <c r="B53" s="26">
        <v>1.6728000000000001</v>
      </c>
      <c r="C53" s="26">
        <v>1.8309</v>
      </c>
      <c r="D53" s="26">
        <v>1.7446999999999999</v>
      </c>
      <c r="E53" s="26">
        <v>1.91</v>
      </c>
      <c r="F53" s="26">
        <v>1.3964000000000001</v>
      </c>
    </row>
    <row r="54" spans="1:6" x14ac:dyDescent="0.25">
      <c r="A54" s="19">
        <f t="shared" si="2"/>
        <v>65</v>
      </c>
      <c r="B54" s="26">
        <v>1.7141</v>
      </c>
      <c r="C54" s="26">
        <v>1.8744000000000001</v>
      </c>
      <c r="D54" s="26">
        <v>1.7874000000000001</v>
      </c>
      <c r="E54" s="26">
        <v>1.9559</v>
      </c>
      <c r="F54" s="26">
        <v>1.4307000000000001</v>
      </c>
    </row>
    <row r="55" spans="1:6" x14ac:dyDescent="0.25">
      <c r="A55" s="19">
        <f t="shared" si="2"/>
        <v>66</v>
      </c>
      <c r="B55" s="26">
        <v>1.7576000000000001</v>
      </c>
      <c r="C55" s="26">
        <v>1.9194</v>
      </c>
      <c r="D55" s="26">
        <v>1.8325</v>
      </c>
      <c r="E55" s="26">
        <v>2.0038</v>
      </c>
      <c r="F55" s="26">
        <v>1.4666999999999999</v>
      </c>
    </row>
    <row r="56" spans="1:6" x14ac:dyDescent="0.25">
      <c r="A56" s="19">
        <f t="shared" si="2"/>
        <v>67</v>
      </c>
      <c r="B56" s="26">
        <v>1.8032999999999999</v>
      </c>
      <c r="C56" s="26">
        <v>1.9661</v>
      </c>
      <c r="D56" s="26">
        <v>1.8795999999999999</v>
      </c>
      <c r="E56" s="26">
        <v>2.0546000000000002</v>
      </c>
      <c r="F56" s="26">
        <v>1.5051000000000001</v>
      </c>
    </row>
    <row r="57" spans="1:6" x14ac:dyDescent="0.25">
      <c r="A57" s="19">
        <f t="shared" si="2"/>
        <v>68</v>
      </c>
      <c r="B57" s="26">
        <v>1.8513999999999999</v>
      </c>
      <c r="C57" s="26">
        <v>2.0150999999999999</v>
      </c>
      <c r="D57" s="26">
        <v>1.9296</v>
      </c>
      <c r="E57" s="26">
        <v>2.1080000000000001</v>
      </c>
      <c r="F57" s="26">
        <v>1.5445</v>
      </c>
    </row>
    <row r="58" spans="1:6" x14ac:dyDescent="0.25">
      <c r="A58" s="19">
        <f t="shared" si="2"/>
        <v>69</v>
      </c>
      <c r="B58" s="26">
        <v>1.9021999999999999</v>
      </c>
      <c r="C58" s="26">
        <v>2.0686</v>
      </c>
      <c r="D58" s="26">
        <v>1.9823999999999999</v>
      </c>
      <c r="E58" s="26">
        <v>2.1642000000000001</v>
      </c>
      <c r="F58" s="26">
        <v>1.5871</v>
      </c>
    </row>
    <row r="59" spans="1:6" x14ac:dyDescent="0.25">
      <c r="A59" s="19">
        <f t="shared" si="2"/>
        <v>70</v>
      </c>
      <c r="B59" s="26">
        <v>1.9557</v>
      </c>
      <c r="C59" s="26">
        <v>2.1227</v>
      </c>
      <c r="D59" s="26">
        <v>2.0379</v>
      </c>
      <c r="E59" s="26">
        <v>2.2231000000000001</v>
      </c>
      <c r="F59" s="26">
        <v>1.6312</v>
      </c>
    </row>
    <row r="60" spans="1:6" x14ac:dyDescent="0.25">
      <c r="A60" s="19">
        <f t="shared" si="2"/>
        <v>71</v>
      </c>
      <c r="B60" s="26">
        <v>2.0125000000000002</v>
      </c>
      <c r="C60" s="26">
        <v>2.1802000000000001</v>
      </c>
      <c r="D60" s="26">
        <v>2.0966</v>
      </c>
      <c r="E60" s="26">
        <v>2.2854999999999999</v>
      </c>
      <c r="F60" s="26">
        <v>1.6785000000000001</v>
      </c>
    </row>
    <row r="61" spans="1:6" x14ac:dyDescent="0.25">
      <c r="A61" s="19">
        <f t="shared" si="2"/>
        <v>72</v>
      </c>
      <c r="B61" s="26">
        <v>2.0727000000000002</v>
      </c>
      <c r="C61" s="26">
        <v>2.2406000000000001</v>
      </c>
      <c r="D61" s="26">
        <v>2.1591</v>
      </c>
      <c r="E61" s="26">
        <v>2.3517999999999999</v>
      </c>
      <c r="F61" s="26">
        <v>1.7277</v>
      </c>
    </row>
    <row r="62" spans="1:6" x14ac:dyDescent="0.25">
      <c r="A62" s="19">
        <f t="shared" si="2"/>
        <v>73</v>
      </c>
      <c r="B62" s="26">
        <v>2.1364999999999998</v>
      </c>
      <c r="C62" s="26">
        <v>2.3068</v>
      </c>
      <c r="D62" s="26">
        <v>2.2248000000000001</v>
      </c>
      <c r="E62" s="26">
        <v>2.4211999999999998</v>
      </c>
      <c r="F62" s="26">
        <v>1.7810999999999999</v>
      </c>
    </row>
    <row r="63" spans="1:6" x14ac:dyDescent="0.25">
      <c r="A63" s="19">
        <f t="shared" si="2"/>
        <v>74</v>
      </c>
      <c r="B63" s="26">
        <v>2.2044000000000001</v>
      </c>
      <c r="C63" s="26">
        <v>2.3746</v>
      </c>
      <c r="D63" s="26">
        <v>2.2953000000000001</v>
      </c>
      <c r="E63" s="26">
        <v>2.4956999999999998</v>
      </c>
      <c r="F63" s="26">
        <v>1.8380000000000001</v>
      </c>
    </row>
    <row r="64" spans="1:6" x14ac:dyDescent="0.25">
      <c r="A64" s="19">
        <f t="shared" si="2"/>
        <v>75</v>
      </c>
      <c r="B64" s="26">
        <v>2.2766000000000002</v>
      </c>
      <c r="C64" s="26">
        <v>2.4468000000000001</v>
      </c>
      <c r="D64" s="26">
        <v>2.37</v>
      </c>
      <c r="E64" s="26">
        <v>2.5749</v>
      </c>
      <c r="F64" s="26">
        <v>1.8972</v>
      </c>
    </row>
    <row r="65" spans="1:6" x14ac:dyDescent="0.25">
      <c r="A65" s="19">
        <f t="shared" si="2"/>
        <v>76</v>
      </c>
      <c r="B65" s="26">
        <v>2.3540000000000001</v>
      </c>
      <c r="C65" s="26">
        <v>2.5228999999999999</v>
      </c>
      <c r="D65" s="26">
        <v>2.4498000000000002</v>
      </c>
      <c r="E65" s="26">
        <v>2.6594000000000002</v>
      </c>
      <c r="F65" s="26">
        <v>1.9618</v>
      </c>
    </row>
    <row r="66" spans="1:6" x14ac:dyDescent="0.25">
      <c r="A66" s="19">
        <f t="shared" si="2"/>
        <v>77</v>
      </c>
      <c r="B66" s="26">
        <v>2.4367000000000001</v>
      </c>
      <c r="C66" s="26">
        <v>2.6071</v>
      </c>
      <c r="D66" s="26">
        <v>2.5354999999999999</v>
      </c>
      <c r="E66" s="26">
        <v>2.7484999999999999</v>
      </c>
      <c r="F66" s="26">
        <v>2.0291999999999999</v>
      </c>
    </row>
    <row r="67" spans="1:6" x14ac:dyDescent="0.25">
      <c r="A67" s="19">
        <f t="shared" si="2"/>
        <v>78</v>
      </c>
      <c r="B67" s="26">
        <v>2.5253999999999999</v>
      </c>
      <c r="C67" s="26">
        <v>2.694</v>
      </c>
      <c r="D67" s="26">
        <v>2.6265000000000001</v>
      </c>
      <c r="E67" s="26">
        <v>2.8449</v>
      </c>
      <c r="F67" s="26">
        <v>2.1034000000000002</v>
      </c>
    </row>
    <row r="68" spans="1:6" x14ac:dyDescent="0.25">
      <c r="A68" s="19">
        <f t="shared" si="2"/>
        <v>79</v>
      </c>
      <c r="B68" s="26">
        <v>2.6208</v>
      </c>
      <c r="C68" s="26">
        <v>2.7869000000000002</v>
      </c>
      <c r="D68" s="26">
        <v>2.7252999999999998</v>
      </c>
      <c r="E68" s="26">
        <v>2.9483000000000001</v>
      </c>
      <c r="F68" s="26">
        <v>2.1810999999999998</v>
      </c>
    </row>
    <row r="69" spans="1:6" x14ac:dyDescent="0.25">
      <c r="A69" s="19">
        <f t="shared" si="2"/>
        <v>80</v>
      </c>
      <c r="B69" s="26">
        <v>2.7235</v>
      </c>
      <c r="C69" s="26">
        <v>2.8875999999999999</v>
      </c>
      <c r="D69" s="26">
        <v>2.4062999999999999</v>
      </c>
      <c r="E69" s="26">
        <v>3.0590000000000002</v>
      </c>
      <c r="F69" s="26">
        <v>2.2667000000000002</v>
      </c>
    </row>
    <row r="70" spans="1:6" x14ac:dyDescent="0.25">
      <c r="A70" s="19">
        <f t="shared" si="2"/>
        <v>81</v>
      </c>
      <c r="B70" s="26">
        <v>2.8351000000000002</v>
      </c>
      <c r="C70" s="26">
        <v>2.9973999999999998</v>
      </c>
      <c r="D70" s="33">
        <v>2.5041000000000002</v>
      </c>
      <c r="E70" s="26">
        <v>3.1781000000000001</v>
      </c>
      <c r="F70" s="26">
        <v>2.3576000000000001</v>
      </c>
    </row>
    <row r="71" spans="1:6" x14ac:dyDescent="0.25">
      <c r="A71" s="19">
        <f t="shared" si="2"/>
        <v>82</v>
      </c>
      <c r="B71" s="26">
        <v>2.9559000000000002</v>
      </c>
      <c r="C71" s="26">
        <v>3.1128</v>
      </c>
      <c r="D71" s="33">
        <v>2.6095999999999999</v>
      </c>
      <c r="E71" s="26">
        <v>3.3077000000000001</v>
      </c>
      <c r="F71" s="26">
        <v>2.4582999999999999</v>
      </c>
    </row>
    <row r="72" spans="1:6" x14ac:dyDescent="0.25">
      <c r="A72" s="19">
        <f t="shared" si="2"/>
        <v>83</v>
      </c>
      <c r="B72" s="26">
        <v>3.0874000000000001</v>
      </c>
      <c r="C72" s="26">
        <v>3.2374999999999998</v>
      </c>
      <c r="D72" s="33">
        <v>2.7244000000000002</v>
      </c>
      <c r="E72" s="26">
        <v>3.4483000000000001</v>
      </c>
      <c r="F72" s="26">
        <v>2.5651999999999999</v>
      </c>
    </row>
    <row r="73" spans="1:6" x14ac:dyDescent="0.25">
      <c r="A73" s="19">
        <f t="shared" si="2"/>
        <v>84</v>
      </c>
      <c r="B73" s="26">
        <v>3.2311999999999999</v>
      </c>
      <c r="C73" s="26">
        <v>3.3725999999999998</v>
      </c>
      <c r="D73" s="33">
        <v>2.8508</v>
      </c>
      <c r="E73" s="26">
        <v>3.6013999999999999</v>
      </c>
      <c r="F73" s="26">
        <v>2.6848999999999998</v>
      </c>
    </row>
    <row r="74" spans="1:6" x14ac:dyDescent="0.25">
      <c r="A74" s="19">
        <f t="shared" si="2"/>
        <v>85</v>
      </c>
      <c r="B74" s="26">
        <v>3.3885999999999998</v>
      </c>
      <c r="C74" s="26">
        <v>3.5222000000000002</v>
      </c>
      <c r="D74" s="26">
        <v>2.9885999999999999</v>
      </c>
      <c r="E74" s="26">
        <v>3.7671999999999999</v>
      </c>
      <c r="F74" s="26">
        <v>2.8149000000000002</v>
      </c>
    </row>
    <row r="75" spans="1:6" x14ac:dyDescent="0.25">
      <c r="A75" s="19">
        <f t="shared" si="2"/>
        <v>86</v>
      </c>
      <c r="B75" s="26">
        <v>3.5632000000000001</v>
      </c>
      <c r="C75" s="26">
        <v>3.6857000000000002</v>
      </c>
      <c r="D75" s="33">
        <v>3.1410999999999998</v>
      </c>
      <c r="E75" s="26">
        <v>3.9502000000000002</v>
      </c>
      <c r="F75" s="26">
        <v>2.9573999999999998</v>
      </c>
    </row>
    <row r="76" spans="1:6" x14ac:dyDescent="0.25">
      <c r="A76" s="19">
        <f t="shared" si="2"/>
        <v>87</v>
      </c>
      <c r="B76" s="26">
        <v>3.7561</v>
      </c>
      <c r="C76" s="26">
        <v>3.8618000000000001</v>
      </c>
      <c r="D76" s="33">
        <v>3.3089</v>
      </c>
      <c r="E76" s="26">
        <v>4.1524000000000001</v>
      </c>
      <c r="F76" s="26">
        <v>3.1175999999999999</v>
      </c>
    </row>
    <row r="77" spans="1:6" x14ac:dyDescent="0.25">
      <c r="A77" s="19">
        <f t="shared" si="2"/>
        <v>88</v>
      </c>
      <c r="B77" s="26">
        <v>3.9710999999999999</v>
      </c>
      <c r="C77" s="26">
        <v>4.0556000000000001</v>
      </c>
      <c r="D77" s="33">
        <v>3.4956999999999998</v>
      </c>
      <c r="E77" s="26">
        <v>4.3738999999999999</v>
      </c>
      <c r="F77" s="26">
        <v>3.2915000000000001</v>
      </c>
    </row>
    <row r="78" spans="1:6" x14ac:dyDescent="0.25">
      <c r="A78" s="19">
        <f t="shared" si="2"/>
        <v>89</v>
      </c>
      <c r="B78" s="26">
        <v>4.2122999999999999</v>
      </c>
      <c r="C78" s="26">
        <v>4.2698</v>
      </c>
      <c r="D78" s="33">
        <v>3.7048000000000001</v>
      </c>
      <c r="E78" s="26">
        <v>4.6231999999999998</v>
      </c>
      <c r="F78" s="26">
        <v>3.4910999999999999</v>
      </c>
    </row>
    <row r="79" spans="1:6" x14ac:dyDescent="0.25">
      <c r="A79" s="19">
        <f t="shared" si="2"/>
        <v>90</v>
      </c>
      <c r="B79" s="26">
        <v>4.4836999999999998</v>
      </c>
      <c r="C79" s="26">
        <v>4.5143000000000004</v>
      </c>
      <c r="D79" s="26">
        <v>3.9416000000000002</v>
      </c>
      <c r="E79" s="26">
        <v>4.9020999999999999</v>
      </c>
      <c r="F79" s="26">
        <v>3.7130999999999998</v>
      </c>
    </row>
    <row r="80" spans="1:6" x14ac:dyDescent="0.25">
      <c r="A80" s="19">
        <f t="shared" si="2"/>
        <v>91</v>
      </c>
      <c r="B80" s="26">
        <v>4.7945000000000002</v>
      </c>
      <c r="C80" s="26">
        <v>4.7843999999999998</v>
      </c>
      <c r="D80" s="33">
        <v>4.2104999999999997</v>
      </c>
      <c r="E80" s="26">
        <v>5.218</v>
      </c>
      <c r="F80" s="26">
        <v>3.9664000000000001</v>
      </c>
    </row>
    <row r="81" spans="1:6" x14ac:dyDescent="0.25">
      <c r="A81" s="19">
        <f t="shared" si="2"/>
        <v>92</v>
      </c>
      <c r="B81" s="26">
        <v>5.1505000000000001</v>
      </c>
      <c r="C81" s="26">
        <v>5.0853999999999999</v>
      </c>
      <c r="D81" s="33">
        <v>4.5175999999999998</v>
      </c>
      <c r="E81" s="26">
        <v>5.5724999999999998</v>
      </c>
      <c r="F81" s="26">
        <v>4.2599</v>
      </c>
    </row>
    <row r="82" spans="1:6" x14ac:dyDescent="0.25">
      <c r="A82" s="19">
        <f t="shared" si="2"/>
        <v>93</v>
      </c>
      <c r="B82" s="26">
        <v>5.5636000000000001</v>
      </c>
      <c r="C82" s="26">
        <v>5.4268999999999998</v>
      </c>
      <c r="D82" s="33">
        <v>4.8731</v>
      </c>
      <c r="E82" s="26">
        <v>5.9836</v>
      </c>
      <c r="F82" s="26">
        <v>4.5914000000000001</v>
      </c>
    </row>
    <row r="83" spans="1:6" x14ac:dyDescent="0.25">
      <c r="A83" s="19">
        <f t="shared" si="2"/>
        <v>94</v>
      </c>
      <c r="B83" s="26">
        <v>6.0487000000000002</v>
      </c>
      <c r="C83" s="26">
        <v>5.8324999999999996</v>
      </c>
      <c r="D83" s="33">
        <v>5.2929000000000004</v>
      </c>
      <c r="E83" s="26">
        <v>6.4602000000000004</v>
      </c>
      <c r="F83" s="26">
        <v>4.9893999999999998</v>
      </c>
    </row>
    <row r="84" spans="1:6" x14ac:dyDescent="0.25">
      <c r="A84" s="19">
        <f t="shared" ref="A84:A89" si="3">A83+1</f>
        <v>95</v>
      </c>
      <c r="B84" s="26">
        <v>6.6246999999999998</v>
      </c>
      <c r="C84" s="26">
        <v>6.2845000000000004</v>
      </c>
      <c r="D84" s="26">
        <v>5.7868000000000004</v>
      </c>
      <c r="E84" s="26">
        <v>7.0156999999999998</v>
      </c>
      <c r="F84" s="26">
        <v>5.4528999999999996</v>
      </c>
    </row>
    <row r="85" spans="1:6" x14ac:dyDescent="0.25">
      <c r="A85" s="19">
        <f t="shared" si="3"/>
        <v>96</v>
      </c>
      <c r="B85" s="26">
        <v>7.3263999999999996</v>
      </c>
      <c r="C85" s="26">
        <v>6.8163</v>
      </c>
      <c r="D85" s="33">
        <v>6.3840000000000003</v>
      </c>
      <c r="E85" s="26">
        <v>7.6760999999999999</v>
      </c>
      <c r="F85" s="26">
        <v>6.0204000000000004</v>
      </c>
    </row>
    <row r="86" spans="1:6" x14ac:dyDescent="0.25">
      <c r="A86" s="19">
        <f t="shared" si="3"/>
        <v>97</v>
      </c>
      <c r="B86" s="26">
        <v>8.1914999999999996</v>
      </c>
      <c r="C86" s="26">
        <v>7.4440999999999997</v>
      </c>
      <c r="D86" s="33">
        <v>7.1177000000000001</v>
      </c>
      <c r="E86" s="26">
        <v>8.4785000000000004</v>
      </c>
      <c r="F86" s="26">
        <v>6.7045000000000003</v>
      </c>
    </row>
    <row r="87" spans="1:6" x14ac:dyDescent="0.25">
      <c r="A87" s="19">
        <f t="shared" si="3"/>
        <v>98</v>
      </c>
      <c r="B87" s="26">
        <v>9.2882999999999996</v>
      </c>
      <c r="C87" s="26">
        <v>8.2291000000000007</v>
      </c>
      <c r="D87" s="33">
        <v>8.0503</v>
      </c>
      <c r="E87" s="26">
        <v>9.4681999999999995</v>
      </c>
      <c r="F87" s="26">
        <v>7.5884</v>
      </c>
    </row>
    <row r="88" spans="1:6" x14ac:dyDescent="0.25">
      <c r="A88" s="19">
        <f t="shared" si="3"/>
        <v>99</v>
      </c>
      <c r="B88" s="26">
        <v>10.7242</v>
      </c>
      <c r="C88" s="26">
        <v>9.1618999999999993</v>
      </c>
      <c r="D88" s="33">
        <v>9.2530000000000001</v>
      </c>
      <c r="E88" s="26">
        <v>10.703799999999999</v>
      </c>
      <c r="F88" s="26">
        <v>8.7085000000000008</v>
      </c>
    </row>
    <row r="89" spans="1:6" x14ac:dyDescent="0.25">
      <c r="A89" s="19">
        <f t="shared" si="3"/>
        <v>100</v>
      </c>
      <c r="B89" s="26">
        <v>12.6783</v>
      </c>
      <c r="C89" s="26">
        <v>10.3385</v>
      </c>
      <c r="D89" s="26">
        <v>10.88</v>
      </c>
      <c r="E89" s="26">
        <v>12.333299999999999</v>
      </c>
      <c r="F89" s="26">
        <v>10.260899999999999</v>
      </c>
    </row>
  </sheetData>
  <sheetProtection sheet="1" objects="1" scenarios="1" selectLockedCells="1"/>
  <printOptions gridLines="1" gridLinesSet="0"/>
  <pageMargins left="0.75" right="0.75" top="1" bottom="1" header="0.5" footer="0.5"/>
  <pageSetup orientation="portrait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E8"/>
  <sheetViews>
    <sheetView workbookViewId="0">
      <selection activeCell="L32" sqref="L32"/>
    </sheetView>
  </sheetViews>
  <sheetFormatPr defaultColWidth="8.7109375" defaultRowHeight="12.75" x14ac:dyDescent="0.2"/>
  <sheetData>
    <row r="1" spans="1:5" x14ac:dyDescent="0.2">
      <c r="A1" t="s">
        <v>77</v>
      </c>
    </row>
    <row r="3" spans="1:5" x14ac:dyDescent="0.2">
      <c r="C3" s="31" t="s">
        <v>76</v>
      </c>
      <c r="D3" s="31" t="s">
        <v>75</v>
      </c>
      <c r="E3" s="31" t="s">
        <v>74</v>
      </c>
    </row>
    <row r="4" spans="1:5" x14ac:dyDescent="0.2">
      <c r="A4" t="s">
        <v>73</v>
      </c>
      <c r="B4">
        <v>1</v>
      </c>
      <c r="C4" s="31">
        <v>17.5458</v>
      </c>
      <c r="D4" s="31">
        <v>6</v>
      </c>
      <c r="E4" s="31">
        <v>1.05</v>
      </c>
    </row>
    <row r="5" spans="1:5" x14ac:dyDescent="0.2">
      <c r="A5" t="s">
        <v>6</v>
      </c>
      <c r="B5">
        <v>2</v>
      </c>
      <c r="C5" s="31">
        <v>56.021099999999997</v>
      </c>
      <c r="D5" s="31">
        <v>1.5</v>
      </c>
      <c r="E5" s="31">
        <v>1.05</v>
      </c>
    </row>
    <row r="6" spans="1:5" x14ac:dyDescent="0.2">
      <c r="A6" t="s">
        <v>5</v>
      </c>
      <c r="B6">
        <v>3</v>
      </c>
      <c r="C6" s="31">
        <v>12.331099999999999</v>
      </c>
      <c r="D6" s="31">
        <v>3</v>
      </c>
      <c r="E6" s="31">
        <v>1.1000000000000001</v>
      </c>
    </row>
    <row r="7" spans="1:5" x14ac:dyDescent="0.2">
      <c r="A7" t="s">
        <v>4</v>
      </c>
      <c r="B7">
        <v>4</v>
      </c>
      <c r="C7" s="31">
        <v>15.9803</v>
      </c>
      <c r="D7" s="31">
        <v>3.8</v>
      </c>
      <c r="E7" s="31">
        <v>1.04</v>
      </c>
    </row>
    <row r="8" spans="1:5" x14ac:dyDescent="0.2">
      <c r="A8" t="s">
        <v>3</v>
      </c>
      <c r="B8">
        <v>5</v>
      </c>
      <c r="C8" s="31">
        <v>52.140300000000003</v>
      </c>
      <c r="D8" s="31">
        <v>1.5</v>
      </c>
      <c r="E8" s="31">
        <v>1.05</v>
      </c>
    </row>
  </sheetData>
  <sheetProtection sheet="1" objects="1" scenarios="1" selectLockedCells="1"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L93"/>
  <sheetViews>
    <sheetView workbookViewId="0">
      <pane ySplit="3" topLeftCell="A4" activePane="bottomLeft" state="frozen"/>
      <selection pane="bottomLeft" activeCell="E14" sqref="E14"/>
    </sheetView>
  </sheetViews>
  <sheetFormatPr defaultColWidth="0" defaultRowHeight="18" zeroHeight="1" x14ac:dyDescent="0.25"/>
  <cols>
    <col min="1" max="1" width="30.7109375" style="35" customWidth="1"/>
    <col min="2" max="2" width="6.7109375" style="35" customWidth="1"/>
    <col min="3" max="3" width="7.7109375" style="35" customWidth="1"/>
    <col min="4" max="11" width="10.28515625" style="35" customWidth="1"/>
    <col min="12" max="12" width="5.7109375" style="35" customWidth="1"/>
    <col min="13" max="16384" width="9.140625" style="35" hidden="1"/>
  </cols>
  <sheetData>
    <row r="1" spans="1:12" ht="27" x14ac:dyDescent="0.35">
      <c r="A1" s="71" t="str">
        <f>Summary!A1</f>
        <v xml:space="preserve"> MČR Vrhačský pětiboj masters</v>
      </c>
      <c r="B1" s="71"/>
      <c r="C1" s="71"/>
      <c r="D1" s="71"/>
      <c r="E1" s="71"/>
      <c r="F1" s="71"/>
      <c r="G1" s="71"/>
      <c r="H1" s="71"/>
      <c r="I1" s="72" t="s">
        <v>91</v>
      </c>
      <c r="J1" s="73"/>
      <c r="K1" s="73"/>
      <c r="L1" s="73"/>
    </row>
    <row r="2" spans="1:12" ht="20.25" x14ac:dyDescent="0.3">
      <c r="A2" s="75" t="str">
        <f>Summary!A3</f>
        <v xml:space="preserve"> 10.09.2022 </v>
      </c>
      <c r="B2" s="75"/>
      <c r="C2" s="75"/>
      <c r="D2" s="75"/>
      <c r="E2" s="75"/>
      <c r="I2" s="74"/>
      <c r="J2" s="74"/>
      <c r="K2" s="74"/>
      <c r="L2" s="74"/>
    </row>
    <row r="3" spans="1:12" s="36" customFormat="1" x14ac:dyDescent="0.25">
      <c r="A3" s="37" t="s">
        <v>16</v>
      </c>
      <c r="B3" s="37" t="s">
        <v>90</v>
      </c>
      <c r="C3" s="37" t="s">
        <v>81</v>
      </c>
      <c r="D3" s="37" t="s">
        <v>82</v>
      </c>
      <c r="E3" s="37" t="s">
        <v>83</v>
      </c>
      <c r="F3" s="37" t="s">
        <v>84</v>
      </c>
      <c r="G3" s="37" t="s">
        <v>85</v>
      </c>
      <c r="H3" s="37" t="s">
        <v>86</v>
      </c>
      <c r="I3" s="37" t="s">
        <v>87</v>
      </c>
      <c r="J3" s="37" t="s">
        <v>88</v>
      </c>
      <c r="K3" s="37" t="s">
        <v>85</v>
      </c>
      <c r="L3" s="37" t="s">
        <v>89</v>
      </c>
    </row>
    <row r="4" spans="1:12" ht="25.9" customHeight="1" x14ac:dyDescent="0.25">
      <c r="A4" s="41"/>
      <c r="B4" s="42"/>
      <c r="C4" s="42" t="str">
        <f>IF(B4&lt;&gt;"",LOOKUP(LEFT(Summary!B5)&amp;INT(Summary!C5/5)*5,Implements!$C$13:$C$44,Implements!$D$13:$D$44),"")</f>
        <v/>
      </c>
      <c r="D4" s="38"/>
      <c r="E4" s="38"/>
      <c r="F4" s="38"/>
      <c r="G4" s="39" t="str">
        <f>IF(ISBLANK(D4),"",IF(SUM(D4:F4)&gt;0,MAX(D4:F4),D4))</f>
        <v/>
      </c>
      <c r="H4" s="38"/>
      <c r="I4" s="38"/>
      <c r="J4" s="38"/>
      <c r="K4" s="39" t="str">
        <f>IF(ISBLANK(D4),"",IF(SUM(D4:F4,H4:J4)&gt;0,MAX(D4:F4,H4:J4),D4))</f>
        <v/>
      </c>
      <c r="L4" s="40"/>
    </row>
    <row r="5" spans="1:12" ht="25.9" customHeight="1" x14ac:dyDescent="0.25">
      <c r="A5" s="41"/>
      <c r="B5" s="42"/>
      <c r="C5" s="42" t="str">
        <f>IF(B5&lt;&gt;"",LOOKUP(LEFT(Summary!#REF!)&amp;INT(Summary!#REF!/5)*5,Implements!$C$13:$C$44,Implements!$D$13:$D$44),"")</f>
        <v/>
      </c>
      <c r="D5" s="38"/>
      <c r="E5" s="38"/>
      <c r="F5" s="38"/>
      <c r="G5" s="39" t="str">
        <f t="shared" ref="G5:G68" si="0">IF(ISBLANK(D5),"",IF(SUM(D5:F5)&gt;0,MAX(D5:F5),D5))</f>
        <v/>
      </c>
      <c r="H5" s="38"/>
      <c r="I5" s="38"/>
      <c r="J5" s="38"/>
      <c r="K5" s="39" t="str">
        <f t="shared" ref="K5:K68" si="1">IF(ISBLANK(D5),"",IF(SUM(D5:F5,H5:J5)&gt;0,MAX(D5:F5,H5:J5),D5))</f>
        <v/>
      </c>
      <c r="L5" s="40"/>
    </row>
    <row r="6" spans="1:12" ht="25.9" customHeight="1" x14ac:dyDescent="0.25">
      <c r="A6" s="41"/>
      <c r="B6" s="42"/>
      <c r="C6" s="42" t="str">
        <f>IF(B6&lt;&gt;"",LOOKUP(LEFT(Summary!B6)&amp;INT(Summary!C6/5)*5,Implements!$C$13:$C$44,Implements!$D$13:$D$44),"")</f>
        <v/>
      </c>
      <c r="D6" s="38"/>
      <c r="E6" s="38"/>
      <c r="F6" s="38"/>
      <c r="G6" s="39" t="str">
        <f t="shared" si="0"/>
        <v/>
      </c>
      <c r="H6" s="38"/>
      <c r="I6" s="38"/>
      <c r="J6" s="38"/>
      <c r="K6" s="39" t="str">
        <f t="shared" si="1"/>
        <v/>
      </c>
      <c r="L6" s="40"/>
    </row>
    <row r="7" spans="1:12" ht="25.9" customHeight="1" x14ac:dyDescent="0.25">
      <c r="A7" s="41"/>
      <c r="B7" s="42"/>
      <c r="C7" s="42" t="str">
        <f>IF(B7&lt;&gt;"",LOOKUP(LEFT(Summary!B7)&amp;INT(Summary!C7/5)*5,Implements!$C$13:$C$44,Implements!$D$13:$D$44),"")</f>
        <v/>
      </c>
      <c r="D7" s="38"/>
      <c r="E7" s="38"/>
      <c r="F7" s="38"/>
      <c r="G7" s="39" t="str">
        <f t="shared" si="0"/>
        <v/>
      </c>
      <c r="H7" s="38"/>
      <c r="I7" s="38"/>
      <c r="J7" s="38"/>
      <c r="K7" s="39" t="str">
        <f t="shared" si="1"/>
        <v/>
      </c>
      <c r="L7" s="40"/>
    </row>
    <row r="8" spans="1:12" ht="25.9" customHeight="1" x14ac:dyDescent="0.25">
      <c r="A8" s="41"/>
      <c r="B8" s="42"/>
      <c r="C8" s="42" t="str">
        <f>IF(B8&lt;&gt;"",LOOKUP(LEFT(Summary!B8)&amp;INT(Summary!C8/5)*5,Implements!$C$13:$C$44,Implements!$D$13:$D$44),"")</f>
        <v/>
      </c>
      <c r="D8" s="38"/>
      <c r="E8" s="38"/>
      <c r="F8" s="38"/>
      <c r="G8" s="39" t="str">
        <f t="shared" si="0"/>
        <v/>
      </c>
      <c r="H8" s="38"/>
      <c r="I8" s="38"/>
      <c r="J8" s="38"/>
      <c r="K8" s="39" t="str">
        <f t="shared" si="1"/>
        <v/>
      </c>
      <c r="L8" s="40"/>
    </row>
    <row r="9" spans="1:12" ht="25.9" customHeight="1" x14ac:dyDescent="0.25">
      <c r="A9" s="41"/>
      <c r="B9" s="42"/>
      <c r="C9" s="42" t="str">
        <f>IF(B9&lt;&gt;"",LOOKUP(LEFT(Summary!B9)&amp;INT(Summary!C9/5)*5,Implements!$C$13:$C$44,Implements!$D$13:$D$44),"")</f>
        <v/>
      </c>
      <c r="D9" s="38"/>
      <c r="E9" s="38"/>
      <c r="F9" s="38"/>
      <c r="G9" s="39" t="str">
        <f t="shared" si="0"/>
        <v/>
      </c>
      <c r="H9" s="38"/>
      <c r="I9" s="38"/>
      <c r="J9" s="38"/>
      <c r="K9" s="39" t="str">
        <f t="shared" si="1"/>
        <v/>
      </c>
      <c r="L9" s="40"/>
    </row>
    <row r="10" spans="1:12" ht="25.9" customHeight="1" x14ac:dyDescent="0.25">
      <c r="A10" s="41"/>
      <c r="B10" s="42"/>
      <c r="C10" s="42" t="str">
        <f>IF(B10&lt;&gt;"",LOOKUP(LEFT(Summary!B10)&amp;INT(Summary!C10/5)*5,Implements!$C$13:$C$44,Implements!$D$13:$D$44),"")</f>
        <v/>
      </c>
      <c r="D10" s="38"/>
      <c r="E10" s="38"/>
      <c r="F10" s="38"/>
      <c r="G10" s="39" t="str">
        <f t="shared" si="0"/>
        <v/>
      </c>
      <c r="H10" s="38"/>
      <c r="I10" s="38"/>
      <c r="J10" s="38"/>
      <c r="K10" s="39" t="str">
        <f t="shared" si="1"/>
        <v/>
      </c>
      <c r="L10" s="40"/>
    </row>
    <row r="11" spans="1:12" ht="25.9" customHeight="1" x14ac:dyDescent="0.25">
      <c r="A11" s="41"/>
      <c r="B11" s="42"/>
      <c r="C11" s="42" t="str">
        <f>IF(B11&lt;&gt;"",LOOKUP(LEFT(Summary!#REF!)&amp;INT(Summary!#REF!/5)*5,Implements!$C$13:$C$44,Implements!$D$13:$D$44),"")</f>
        <v/>
      </c>
      <c r="D11" s="38"/>
      <c r="E11" s="38"/>
      <c r="F11" s="38"/>
      <c r="G11" s="39" t="str">
        <f t="shared" si="0"/>
        <v/>
      </c>
      <c r="H11" s="38"/>
      <c r="I11" s="38"/>
      <c r="J11" s="38"/>
      <c r="K11" s="39" t="str">
        <f t="shared" si="1"/>
        <v/>
      </c>
      <c r="L11" s="40"/>
    </row>
    <row r="12" spans="1:12" ht="25.9" customHeight="1" x14ac:dyDescent="0.25">
      <c r="A12" s="41"/>
      <c r="B12" s="42"/>
      <c r="C12" s="42" t="str">
        <f>IF(B12&lt;&gt;"",LOOKUP(LEFT(Summary!B11)&amp;INT(Summary!C11/5)*5,Implements!$C$13:$C$44,Implements!$D$13:$D$44),"")</f>
        <v/>
      </c>
      <c r="D12" s="38"/>
      <c r="E12" s="38"/>
      <c r="F12" s="38"/>
      <c r="G12" s="39" t="str">
        <f t="shared" si="0"/>
        <v/>
      </c>
      <c r="H12" s="38"/>
      <c r="I12" s="38"/>
      <c r="J12" s="38"/>
      <c r="K12" s="39" t="str">
        <f t="shared" si="1"/>
        <v/>
      </c>
      <c r="L12" s="40"/>
    </row>
    <row r="13" spans="1:12" ht="25.9" customHeight="1" x14ac:dyDescent="0.25">
      <c r="A13" s="41"/>
      <c r="B13" s="42"/>
      <c r="C13" s="42" t="str">
        <f>IF(B13&lt;&gt;"",LOOKUP(LEFT(Summary!#REF!)&amp;INT(Summary!#REF!/5)*5,Implements!$C$13:$C$44,Implements!$D$13:$D$44),"")</f>
        <v/>
      </c>
      <c r="D13" s="38"/>
      <c r="E13" s="38"/>
      <c r="F13" s="38"/>
      <c r="G13" s="39" t="str">
        <f t="shared" si="0"/>
        <v/>
      </c>
      <c r="H13" s="38"/>
      <c r="I13" s="38"/>
      <c r="J13" s="38"/>
      <c r="K13" s="39" t="str">
        <f t="shared" si="1"/>
        <v/>
      </c>
      <c r="L13" s="40"/>
    </row>
    <row r="14" spans="1:12" ht="25.9" customHeight="1" x14ac:dyDescent="0.25">
      <c r="A14" s="41"/>
      <c r="B14" s="42"/>
      <c r="C14" s="42" t="str">
        <f>IF(B14&lt;&gt;"",LOOKUP(LEFT(Summary!B12)&amp;INT(Summary!C12/5)*5,Implements!$C$13:$C$44,Implements!$D$13:$D$44),"")</f>
        <v/>
      </c>
      <c r="D14" s="38"/>
      <c r="E14" s="38"/>
      <c r="F14" s="38"/>
      <c r="G14" s="39" t="str">
        <f t="shared" si="0"/>
        <v/>
      </c>
      <c r="H14" s="38"/>
      <c r="I14" s="38"/>
      <c r="J14" s="38"/>
      <c r="K14" s="39" t="str">
        <f t="shared" si="1"/>
        <v/>
      </c>
      <c r="L14" s="40"/>
    </row>
    <row r="15" spans="1:12" ht="25.9" customHeight="1" x14ac:dyDescent="0.25">
      <c r="A15" s="41"/>
      <c r="B15" s="42"/>
      <c r="C15" s="42" t="str">
        <f>IF(B15&lt;&gt;"",LOOKUP(LEFT(Summary!B13)&amp;INT(Summary!C13/5)*5,Implements!$C$13:$C$44,Implements!$D$13:$D$44),"")</f>
        <v/>
      </c>
      <c r="D15" s="38"/>
      <c r="E15" s="38"/>
      <c r="F15" s="38"/>
      <c r="G15" s="39" t="str">
        <f t="shared" si="0"/>
        <v/>
      </c>
      <c r="H15" s="38"/>
      <c r="I15" s="38"/>
      <c r="J15" s="38"/>
      <c r="K15" s="39" t="str">
        <f t="shared" si="1"/>
        <v/>
      </c>
      <c r="L15" s="40"/>
    </row>
    <row r="16" spans="1:12" ht="25.9" customHeight="1" x14ac:dyDescent="0.25">
      <c r="A16" s="41"/>
      <c r="B16" s="42"/>
      <c r="C16" s="42" t="str">
        <f>IF(B16&lt;&gt;"",LOOKUP(LEFT(Summary!B14)&amp;INT(Summary!C14/5)*5,Implements!$C$13:$C$44,Implements!$D$13:$D$44),"")</f>
        <v/>
      </c>
      <c r="D16" s="38"/>
      <c r="E16" s="38"/>
      <c r="F16" s="38"/>
      <c r="G16" s="39" t="str">
        <f t="shared" si="0"/>
        <v/>
      </c>
      <c r="H16" s="38"/>
      <c r="I16" s="38"/>
      <c r="J16" s="38"/>
      <c r="K16" s="39" t="str">
        <f t="shared" si="1"/>
        <v/>
      </c>
      <c r="L16" s="40"/>
    </row>
    <row r="17" spans="1:12" ht="25.9" customHeight="1" x14ac:dyDescent="0.25">
      <c r="A17" s="41"/>
      <c r="B17" s="42"/>
      <c r="C17" s="42" t="str">
        <f>IF(B17&lt;&gt;"",LOOKUP(LEFT(Summary!B15)&amp;INT(Summary!C15/5)*5,Implements!$C$13:$C$44,Implements!$D$13:$D$44),"")</f>
        <v/>
      </c>
      <c r="D17" s="38"/>
      <c r="E17" s="38"/>
      <c r="F17" s="38"/>
      <c r="G17" s="39" t="str">
        <f t="shared" si="0"/>
        <v/>
      </c>
      <c r="H17" s="38"/>
      <c r="I17" s="38"/>
      <c r="J17" s="38"/>
      <c r="K17" s="39" t="str">
        <f t="shared" si="1"/>
        <v/>
      </c>
      <c r="L17" s="40"/>
    </row>
    <row r="18" spans="1:12" ht="25.9" customHeight="1" x14ac:dyDescent="0.25">
      <c r="A18" s="41"/>
      <c r="B18" s="42"/>
      <c r="C18" s="42" t="str">
        <f>IF(B18&lt;&gt;"",LOOKUP(LEFT(Summary!B16)&amp;INT(Summary!C16/5)*5,Implements!$C$13:$C$44,Implements!$D$13:$D$44),"")</f>
        <v/>
      </c>
      <c r="D18" s="38"/>
      <c r="E18" s="38"/>
      <c r="F18" s="38"/>
      <c r="G18" s="39" t="str">
        <f t="shared" si="0"/>
        <v/>
      </c>
      <c r="H18" s="38"/>
      <c r="I18" s="38"/>
      <c r="J18" s="38"/>
      <c r="K18" s="39" t="str">
        <f t="shared" si="1"/>
        <v/>
      </c>
      <c r="L18" s="40"/>
    </row>
    <row r="19" spans="1:12" ht="25.9" customHeight="1" x14ac:dyDescent="0.25">
      <c r="A19" s="41"/>
      <c r="B19" s="42"/>
      <c r="C19" s="42" t="str">
        <f>IF(B19&lt;&gt;"",LOOKUP(LEFT(Summary!B17)&amp;INT(Summary!C17/5)*5,Implements!$C$13:$C$44,Implements!$D$13:$D$44),"")</f>
        <v/>
      </c>
      <c r="D19" s="38"/>
      <c r="E19" s="38"/>
      <c r="F19" s="38"/>
      <c r="G19" s="39" t="str">
        <f t="shared" si="0"/>
        <v/>
      </c>
      <c r="H19" s="38"/>
      <c r="I19" s="38"/>
      <c r="J19" s="38"/>
      <c r="K19" s="39" t="str">
        <f t="shared" si="1"/>
        <v/>
      </c>
      <c r="L19" s="40"/>
    </row>
    <row r="20" spans="1:12" ht="25.9" customHeight="1" x14ac:dyDescent="0.25">
      <c r="A20" s="41"/>
      <c r="B20" s="42"/>
      <c r="C20" s="42" t="str">
        <f>IF(B20&lt;&gt;"",LOOKUP(LEFT(Summary!B18)&amp;INT(Summary!C18/5)*5,Implements!$C$13:$C$44,Implements!$D$13:$D$44),"")</f>
        <v/>
      </c>
      <c r="D20" s="38"/>
      <c r="E20" s="38"/>
      <c r="F20" s="38"/>
      <c r="G20" s="39" t="str">
        <f t="shared" si="0"/>
        <v/>
      </c>
      <c r="H20" s="38"/>
      <c r="I20" s="38"/>
      <c r="J20" s="38"/>
      <c r="K20" s="39" t="str">
        <f t="shared" si="1"/>
        <v/>
      </c>
      <c r="L20" s="40"/>
    </row>
    <row r="21" spans="1:12" ht="25.9" customHeight="1" x14ac:dyDescent="0.25">
      <c r="A21" s="41"/>
      <c r="B21" s="42"/>
      <c r="C21" s="42" t="str">
        <f>IF(B21&lt;&gt;"",LOOKUP(LEFT(Summary!B19)&amp;INT(Summary!C19/5)*5,Implements!$C$13:$C$44,Implements!$D$13:$D$44),"")</f>
        <v/>
      </c>
      <c r="D21" s="38"/>
      <c r="E21" s="38"/>
      <c r="F21" s="38"/>
      <c r="G21" s="39" t="str">
        <f t="shared" si="0"/>
        <v/>
      </c>
      <c r="H21" s="38"/>
      <c r="I21" s="38"/>
      <c r="J21" s="38"/>
      <c r="K21" s="39" t="str">
        <f t="shared" si="1"/>
        <v/>
      </c>
      <c r="L21" s="40"/>
    </row>
    <row r="22" spans="1:12" ht="25.9" customHeight="1" x14ac:dyDescent="0.25">
      <c r="A22" s="41"/>
      <c r="B22" s="42"/>
      <c r="C22" s="42" t="str">
        <f>IF(B22&lt;&gt;"",LOOKUP(LEFT(Summary!B20)&amp;INT(Summary!C20/5)*5,Implements!$C$13:$C$44,Implements!$D$13:$D$44),"")</f>
        <v/>
      </c>
      <c r="D22" s="38"/>
      <c r="E22" s="38"/>
      <c r="F22" s="38"/>
      <c r="G22" s="39" t="str">
        <f t="shared" si="0"/>
        <v/>
      </c>
      <c r="H22" s="38"/>
      <c r="I22" s="38"/>
      <c r="J22" s="38"/>
      <c r="K22" s="39" t="str">
        <f t="shared" si="1"/>
        <v/>
      </c>
      <c r="L22" s="40"/>
    </row>
    <row r="23" spans="1:12" ht="25.9" customHeight="1" x14ac:dyDescent="0.25">
      <c r="A23" s="41"/>
      <c r="B23" s="42"/>
      <c r="C23" s="42" t="str">
        <f>IF(B23&lt;&gt;"",LOOKUP(LEFT(Summary!B21)&amp;INT(Summary!C21/5)*5,Implements!$C$13:$C$44,Implements!$D$13:$D$44),"")</f>
        <v/>
      </c>
      <c r="D23" s="38"/>
      <c r="E23" s="38"/>
      <c r="F23" s="38"/>
      <c r="G23" s="39" t="str">
        <f t="shared" si="0"/>
        <v/>
      </c>
      <c r="H23" s="38"/>
      <c r="I23" s="38"/>
      <c r="J23" s="38"/>
      <c r="K23" s="39" t="str">
        <f t="shared" si="1"/>
        <v/>
      </c>
      <c r="L23" s="40"/>
    </row>
    <row r="24" spans="1:12" ht="25.9" customHeight="1" x14ac:dyDescent="0.25">
      <c r="A24" s="41"/>
      <c r="B24" s="42"/>
      <c r="C24" s="42" t="str">
        <f>IF(B24&lt;&gt;"",LOOKUP(LEFT(Summary!#REF!)&amp;INT(Summary!#REF!/5)*5,Implements!$C$13:$C$44,Implements!$D$13:$D$44),"")</f>
        <v/>
      </c>
      <c r="D24" s="38"/>
      <c r="E24" s="38"/>
      <c r="F24" s="38"/>
      <c r="G24" s="39" t="str">
        <f t="shared" si="0"/>
        <v/>
      </c>
      <c r="H24" s="38"/>
      <c r="I24" s="38"/>
      <c r="J24" s="38"/>
      <c r="K24" s="39" t="str">
        <f t="shared" si="1"/>
        <v/>
      </c>
      <c r="L24" s="40"/>
    </row>
    <row r="25" spans="1:12" ht="25.9" customHeight="1" x14ac:dyDescent="0.25">
      <c r="A25" s="41"/>
      <c r="B25" s="42"/>
      <c r="C25" s="42" t="str">
        <f>IF(B25&lt;&gt;"",LOOKUP(LEFT(Summary!B22)&amp;INT(Summary!C22/5)*5,Implements!$C$13:$C$44,Implements!$D$13:$D$44),"")</f>
        <v/>
      </c>
      <c r="D25" s="38"/>
      <c r="E25" s="38"/>
      <c r="F25" s="38"/>
      <c r="G25" s="39" t="str">
        <f t="shared" si="0"/>
        <v/>
      </c>
      <c r="H25" s="38"/>
      <c r="I25" s="38"/>
      <c r="J25" s="38"/>
      <c r="K25" s="39" t="str">
        <f t="shared" si="1"/>
        <v/>
      </c>
      <c r="L25" s="40"/>
    </row>
    <row r="26" spans="1:12" ht="25.9" customHeight="1" x14ac:dyDescent="0.25">
      <c r="A26" s="41"/>
      <c r="B26" s="42"/>
      <c r="C26" s="42" t="str">
        <f>IF(B26&lt;&gt;"",LOOKUP(LEFT(Summary!#REF!)&amp;INT(Summary!#REF!/5)*5,Implements!$C$13:$C$44,Implements!$D$13:$D$44),"")</f>
        <v/>
      </c>
      <c r="D26" s="38"/>
      <c r="E26" s="38"/>
      <c r="F26" s="38"/>
      <c r="G26" s="39" t="str">
        <f t="shared" si="0"/>
        <v/>
      </c>
      <c r="H26" s="38"/>
      <c r="I26" s="38"/>
      <c r="J26" s="38"/>
      <c r="K26" s="39" t="str">
        <f t="shared" si="1"/>
        <v/>
      </c>
      <c r="L26" s="40"/>
    </row>
    <row r="27" spans="1:12" ht="25.9" customHeight="1" x14ac:dyDescent="0.25">
      <c r="A27" s="41"/>
      <c r="B27" s="42"/>
      <c r="C27" s="42" t="str">
        <f>IF(B27&lt;&gt;"",LOOKUP(LEFT(Summary!B23)&amp;INT(Summary!C23/5)*5,Implements!$C$13:$C$44,Implements!$D$13:$D$44),"")</f>
        <v/>
      </c>
      <c r="D27" s="38"/>
      <c r="E27" s="38"/>
      <c r="F27" s="38"/>
      <c r="G27" s="39" t="str">
        <f t="shared" si="0"/>
        <v/>
      </c>
      <c r="H27" s="38"/>
      <c r="I27" s="38"/>
      <c r="J27" s="38"/>
      <c r="K27" s="39" t="str">
        <f t="shared" si="1"/>
        <v/>
      </c>
      <c r="L27" s="40"/>
    </row>
    <row r="28" spans="1:12" ht="25.9" customHeight="1" x14ac:dyDescent="0.25">
      <c r="A28" s="41"/>
      <c r="B28" s="42"/>
      <c r="C28" s="42" t="str">
        <f>IF(B28&lt;&gt;"",LOOKUP(LEFT(Summary!B24)&amp;INT(Summary!C24/5)*5,Implements!$C$13:$C$44,Implements!$D$13:$D$44),"")</f>
        <v/>
      </c>
      <c r="D28" s="38"/>
      <c r="E28" s="38"/>
      <c r="F28" s="38"/>
      <c r="G28" s="39" t="str">
        <f t="shared" si="0"/>
        <v/>
      </c>
      <c r="H28" s="38"/>
      <c r="I28" s="38"/>
      <c r="J28" s="38"/>
      <c r="K28" s="39" t="str">
        <f t="shared" si="1"/>
        <v/>
      </c>
      <c r="L28" s="40"/>
    </row>
    <row r="29" spans="1:12" ht="25.9" customHeight="1" x14ac:dyDescent="0.25">
      <c r="A29" s="41"/>
      <c r="B29" s="42"/>
      <c r="C29" s="42" t="str">
        <f>IF(B29&lt;&gt;"",LOOKUP(LEFT(Summary!B25)&amp;INT(Summary!C25/5)*5,Implements!$C$13:$C$44,Implements!$D$13:$D$44),"")</f>
        <v/>
      </c>
      <c r="D29" s="38"/>
      <c r="E29" s="38"/>
      <c r="F29" s="38"/>
      <c r="G29" s="39" t="str">
        <f t="shared" si="0"/>
        <v/>
      </c>
      <c r="H29" s="38"/>
      <c r="I29" s="38"/>
      <c r="J29" s="38"/>
      <c r="K29" s="39" t="str">
        <f t="shared" si="1"/>
        <v/>
      </c>
      <c r="L29" s="40"/>
    </row>
    <row r="30" spans="1:12" ht="25.9" customHeight="1" x14ac:dyDescent="0.25">
      <c r="A30" s="41"/>
      <c r="B30" s="42"/>
      <c r="C30" s="42" t="str">
        <f>IF(B30&lt;&gt;"",LOOKUP(LEFT(Summary!B26)&amp;INT(Summary!C26/5)*5,Implements!$C$13:$C$44,Implements!$D$13:$D$44),"")</f>
        <v/>
      </c>
      <c r="D30" s="38"/>
      <c r="E30" s="38"/>
      <c r="F30" s="38"/>
      <c r="G30" s="39" t="str">
        <f t="shared" si="0"/>
        <v/>
      </c>
      <c r="H30" s="38"/>
      <c r="I30" s="38"/>
      <c r="J30" s="38"/>
      <c r="K30" s="39" t="str">
        <f t="shared" si="1"/>
        <v/>
      </c>
      <c r="L30" s="40"/>
    </row>
    <row r="31" spans="1:12" ht="25.9" customHeight="1" x14ac:dyDescent="0.25">
      <c r="A31" s="41"/>
      <c r="B31" s="42"/>
      <c r="C31" s="42" t="str">
        <f>IF(B31&lt;&gt;"",LOOKUP(LEFT(Summary!B27)&amp;INT(Summary!C27/5)*5,Implements!$C$13:$C$44,Implements!$D$13:$D$44),"")</f>
        <v/>
      </c>
      <c r="D31" s="38"/>
      <c r="E31" s="38"/>
      <c r="F31" s="38"/>
      <c r="G31" s="39" t="str">
        <f t="shared" si="0"/>
        <v/>
      </c>
      <c r="H31" s="38"/>
      <c r="I31" s="38"/>
      <c r="J31" s="38"/>
      <c r="K31" s="39" t="str">
        <f t="shared" si="1"/>
        <v/>
      </c>
      <c r="L31" s="40"/>
    </row>
    <row r="32" spans="1:12" ht="25.9" customHeight="1" x14ac:dyDescent="0.25">
      <c r="A32" s="41"/>
      <c r="B32" s="42"/>
      <c r="C32" s="42" t="str">
        <f>IF(B32&lt;&gt;"",LOOKUP(LEFT(Summary!B28)&amp;INT(Summary!C28/5)*5,Implements!$C$13:$C$44,Implements!$D$13:$D$44),"")</f>
        <v/>
      </c>
      <c r="D32" s="38"/>
      <c r="E32" s="38"/>
      <c r="F32" s="38"/>
      <c r="G32" s="39" t="str">
        <f t="shared" si="0"/>
        <v/>
      </c>
      <c r="H32" s="38"/>
      <c r="I32" s="38"/>
      <c r="J32" s="38"/>
      <c r="K32" s="39" t="str">
        <f t="shared" si="1"/>
        <v/>
      </c>
      <c r="L32" s="40"/>
    </row>
    <row r="33" spans="1:12" ht="25.9" customHeight="1" x14ac:dyDescent="0.25">
      <c r="A33" s="41"/>
      <c r="B33" s="42"/>
      <c r="C33" s="42" t="str">
        <f>IF(B33&lt;&gt;"",LOOKUP(LEFT(Summary!B29)&amp;INT(Summary!C29/5)*5,Implements!$C$13:$C$44,Implements!$D$13:$D$44),"")</f>
        <v/>
      </c>
      <c r="D33" s="38"/>
      <c r="E33" s="38"/>
      <c r="F33" s="38"/>
      <c r="G33" s="39" t="str">
        <f t="shared" si="0"/>
        <v/>
      </c>
      <c r="H33" s="38"/>
      <c r="I33" s="38"/>
      <c r="J33" s="38"/>
      <c r="K33" s="39" t="str">
        <f t="shared" si="1"/>
        <v/>
      </c>
      <c r="L33" s="40"/>
    </row>
    <row r="34" spans="1:12" ht="25.9" customHeight="1" x14ac:dyDescent="0.25">
      <c r="A34" s="41"/>
      <c r="B34" s="42"/>
      <c r="C34" s="42" t="str">
        <f>IF(B34&lt;&gt;"",LOOKUP(LEFT(Summary!B30)&amp;INT(Summary!C30/5)*5,Implements!$C$13:$C$44,Implements!$D$13:$D$44),"")</f>
        <v/>
      </c>
      <c r="D34" s="38"/>
      <c r="E34" s="38"/>
      <c r="F34" s="38"/>
      <c r="G34" s="39" t="str">
        <f t="shared" si="0"/>
        <v/>
      </c>
      <c r="H34" s="38"/>
      <c r="I34" s="38"/>
      <c r="J34" s="38"/>
      <c r="K34" s="39" t="str">
        <f t="shared" si="1"/>
        <v/>
      </c>
      <c r="L34" s="40"/>
    </row>
    <row r="35" spans="1:12" ht="25.9" customHeight="1" x14ac:dyDescent="0.25">
      <c r="A35" s="41"/>
      <c r="B35" s="42"/>
      <c r="C35" s="42" t="str">
        <f>IF(B35&lt;&gt;"",LOOKUP(LEFT(Summary!#REF!)&amp;INT(Summary!#REF!/5)*5,Implements!$C$13:$C$44,Implements!$D$13:$D$44),"")</f>
        <v/>
      </c>
      <c r="D35" s="38"/>
      <c r="E35" s="38"/>
      <c r="F35" s="38"/>
      <c r="G35" s="39" t="str">
        <f t="shared" si="0"/>
        <v/>
      </c>
      <c r="H35" s="38"/>
      <c r="I35" s="38"/>
      <c r="J35" s="38"/>
      <c r="K35" s="39" t="str">
        <f t="shared" si="1"/>
        <v/>
      </c>
      <c r="L35" s="40"/>
    </row>
    <row r="36" spans="1:12" ht="25.9" customHeight="1" x14ac:dyDescent="0.25">
      <c r="A36" s="41"/>
      <c r="B36" s="42"/>
      <c r="C36" s="42" t="str">
        <f>IF(B36&lt;&gt;"",LOOKUP(LEFT(Summary!B31)&amp;INT(Summary!C31/5)*5,Implements!$C$13:$C$44,Implements!$D$13:$D$44),"")</f>
        <v/>
      </c>
      <c r="D36" s="38"/>
      <c r="E36" s="38"/>
      <c r="F36" s="38"/>
      <c r="G36" s="39" t="str">
        <f t="shared" si="0"/>
        <v/>
      </c>
      <c r="H36" s="38"/>
      <c r="I36" s="38"/>
      <c r="J36" s="38"/>
      <c r="K36" s="39" t="str">
        <f t="shared" si="1"/>
        <v/>
      </c>
      <c r="L36" s="40"/>
    </row>
    <row r="37" spans="1:12" ht="25.9" customHeight="1" x14ac:dyDescent="0.25">
      <c r="A37" s="41"/>
      <c r="B37" s="42" t="str">
        <f>IF(Summary!C32&lt;&gt;"",LEFT(Summary!B32)&amp;Summary!C32,"")</f>
        <v>F48</v>
      </c>
      <c r="C37" s="42" t="str">
        <f>IF(B37&lt;&gt;"",LOOKUP(LEFT(Summary!B32)&amp;INT(Summary!C32/5)*5,Implements!$C$13:$C$44,Implements!$D$13:$D$44),"")</f>
        <v>4k</v>
      </c>
      <c r="D37" s="38"/>
      <c r="E37" s="38"/>
      <c r="F37" s="38"/>
      <c r="G37" s="39" t="str">
        <f t="shared" si="0"/>
        <v/>
      </c>
      <c r="H37" s="38"/>
      <c r="I37" s="38"/>
      <c r="J37" s="38"/>
      <c r="K37" s="39" t="str">
        <f t="shared" si="1"/>
        <v/>
      </c>
      <c r="L37" s="40"/>
    </row>
    <row r="38" spans="1:12" ht="25.9" customHeight="1" x14ac:dyDescent="0.25">
      <c r="A38" s="41" t="str">
        <f>IF(Summary!A33&lt;&gt;"",Summary!A33,"")</f>
        <v>Dvořáková Dana</v>
      </c>
      <c r="B38" s="42" t="str">
        <f>IF(Summary!C33&lt;&gt;"",LEFT(Summary!B33)&amp;Summary!C33,"")</f>
        <v>F50</v>
      </c>
      <c r="C38" s="42" t="str">
        <f>IF(B38&lt;&gt;"",LOOKUP(LEFT(Summary!B33)&amp;INT(Summary!C33/5)*5,Implements!$C$13:$C$44,Implements!$D$13:$D$44),"")</f>
        <v>3k</v>
      </c>
      <c r="D38" s="38"/>
      <c r="E38" s="38"/>
      <c r="F38" s="38"/>
      <c r="G38" s="39" t="str">
        <f t="shared" si="0"/>
        <v/>
      </c>
      <c r="H38" s="38"/>
      <c r="I38" s="38"/>
      <c r="J38" s="38"/>
      <c r="K38" s="39" t="str">
        <f t="shared" si="1"/>
        <v/>
      </c>
      <c r="L38" s="40"/>
    </row>
    <row r="39" spans="1:12" ht="25.9" customHeight="1" x14ac:dyDescent="0.25">
      <c r="A39" s="41" t="e">
        <f>IF(Summary!#REF!&lt;&gt;"",Summary!#REF!,"")</f>
        <v>#REF!</v>
      </c>
      <c r="B39" s="42" t="e">
        <f>IF(Summary!#REF!&lt;&gt;"",LEFT(Summary!#REF!)&amp;Summary!#REF!,"")</f>
        <v>#REF!</v>
      </c>
      <c r="C39" s="42" t="e">
        <f>IF(B39&lt;&gt;"",LOOKUP(LEFT(Summary!#REF!)&amp;INT(Summary!#REF!/5)*5,Implements!$C$13:$C$44,Implements!$D$13:$D$44),"")</f>
        <v>#REF!</v>
      </c>
      <c r="D39" s="38"/>
      <c r="E39" s="38"/>
      <c r="F39" s="38"/>
      <c r="G39" s="39" t="str">
        <f t="shared" si="0"/>
        <v/>
      </c>
      <c r="H39" s="38"/>
      <c r="I39" s="38"/>
      <c r="J39" s="38"/>
      <c r="K39" s="39" t="str">
        <f t="shared" si="1"/>
        <v/>
      </c>
      <c r="L39" s="40"/>
    </row>
    <row r="40" spans="1:12" ht="25.9" customHeight="1" x14ac:dyDescent="0.25">
      <c r="A40" s="41" t="str">
        <f>IF(Summary!A34&lt;&gt;"",Summary!A34,"")</f>
        <v>Šašková Irena</v>
      </c>
      <c r="B40" s="42" t="str">
        <f>IF(Summary!C34&lt;&gt;"",LEFT(Summary!B34)&amp;Summary!C34,"")</f>
        <v>F57</v>
      </c>
      <c r="C40" s="42" t="str">
        <f>IF(B40&lt;&gt;"",LOOKUP(LEFT(Summary!B34)&amp;INT(Summary!C34/5)*5,Implements!$C$13:$C$44,Implements!$D$13:$D$44),"")</f>
        <v>3k</v>
      </c>
      <c r="D40" s="38"/>
      <c r="E40" s="38"/>
      <c r="F40" s="38"/>
      <c r="G40" s="39" t="str">
        <f t="shared" si="0"/>
        <v/>
      </c>
      <c r="H40" s="38"/>
      <c r="I40" s="38"/>
      <c r="J40" s="38"/>
      <c r="K40" s="39" t="str">
        <f t="shared" si="1"/>
        <v/>
      </c>
      <c r="L40" s="40"/>
    </row>
    <row r="41" spans="1:12" ht="25.9" customHeight="1" x14ac:dyDescent="0.25">
      <c r="A41" s="41" t="e">
        <f>IF(Summary!#REF!&lt;&gt;"",Summary!#REF!,"")</f>
        <v>#REF!</v>
      </c>
      <c r="B41" s="42" t="e">
        <f>IF(Summary!#REF!&lt;&gt;"",LEFT(Summary!#REF!)&amp;Summary!#REF!,"")</f>
        <v>#REF!</v>
      </c>
      <c r="C41" s="42" t="e">
        <f>IF(B41&lt;&gt;"",LOOKUP(LEFT(Summary!#REF!)&amp;INT(Summary!#REF!/5)*5,Implements!$C$13:$C$44,Implements!$D$13:$D$44),"")</f>
        <v>#REF!</v>
      </c>
      <c r="D41" s="38"/>
      <c r="E41" s="38"/>
      <c r="F41" s="38"/>
      <c r="G41" s="39" t="str">
        <f t="shared" si="0"/>
        <v/>
      </c>
      <c r="H41" s="38"/>
      <c r="I41" s="38"/>
      <c r="J41" s="38"/>
      <c r="K41" s="39" t="str">
        <f t="shared" si="1"/>
        <v/>
      </c>
      <c r="L41" s="40"/>
    </row>
    <row r="42" spans="1:12" ht="25.9" customHeight="1" x14ac:dyDescent="0.25">
      <c r="A42" s="41" t="str">
        <f>IF(Summary!A35&lt;&gt;"",Summary!A35,"")</f>
        <v>Úlehlová Klára</v>
      </c>
      <c r="B42" s="42" t="str">
        <f>IF(Summary!C35&lt;&gt;"",LEFT(Summary!B35)&amp;Summary!C35,"")</f>
        <v>F40</v>
      </c>
      <c r="C42" s="42" t="str">
        <f>IF(B42&lt;&gt;"",LOOKUP(LEFT(Summary!B35)&amp;INT(Summary!C35/5)*5,Implements!$C$13:$C$44,Implements!$D$13:$D$44),"")</f>
        <v>4k</v>
      </c>
      <c r="D42" s="38"/>
      <c r="E42" s="38"/>
      <c r="F42" s="38"/>
      <c r="G42" s="39" t="str">
        <f t="shared" si="0"/>
        <v/>
      </c>
      <c r="H42" s="38"/>
      <c r="I42" s="38"/>
      <c r="J42" s="38"/>
      <c r="K42" s="39" t="str">
        <f t="shared" si="1"/>
        <v/>
      </c>
      <c r="L42" s="40"/>
    </row>
    <row r="43" spans="1:12" ht="25.9" customHeight="1" x14ac:dyDescent="0.25">
      <c r="A43" s="41" t="str">
        <f>IF(Summary!A36&lt;&gt;"",Summary!A36,"")</f>
        <v/>
      </c>
      <c r="B43" s="42" t="str">
        <f>IF(Summary!C36&lt;&gt;"",LEFT(Summary!B36)&amp;Summary!C36,"")</f>
        <v/>
      </c>
      <c r="C43" s="42" t="str">
        <f>IF(B43&lt;&gt;"",LOOKUP(LEFT(Summary!B36)&amp;INT(Summary!C36/5)*5,Implements!$C$13:$C$44,Implements!$D$13:$D$44),"")</f>
        <v/>
      </c>
      <c r="D43" s="38"/>
      <c r="E43" s="38"/>
      <c r="F43" s="38"/>
      <c r="G43" s="39" t="str">
        <f t="shared" si="0"/>
        <v/>
      </c>
      <c r="H43" s="38"/>
      <c r="I43" s="38"/>
      <c r="J43" s="38"/>
      <c r="K43" s="39" t="str">
        <f t="shared" si="1"/>
        <v/>
      </c>
      <c r="L43" s="40"/>
    </row>
    <row r="44" spans="1:12" ht="25.9" customHeight="1" x14ac:dyDescent="0.25">
      <c r="A44" s="41" t="str">
        <f>IF(Summary!A37&lt;&gt;"",Summary!A37,"")</f>
        <v/>
      </c>
      <c r="B44" s="42" t="str">
        <f>IF(Summary!C37&lt;&gt;"",LEFT(Summary!B37)&amp;Summary!C37,"")</f>
        <v/>
      </c>
      <c r="C44" s="42" t="str">
        <f>IF(B44&lt;&gt;"",LOOKUP(LEFT(Summary!B37)&amp;INT(Summary!C37/5)*5,Implements!$C$13:$C$44,Implements!$D$13:$D$44),"")</f>
        <v/>
      </c>
      <c r="D44" s="38"/>
      <c r="E44" s="38"/>
      <c r="F44" s="38"/>
      <c r="G44" s="39" t="str">
        <f t="shared" si="0"/>
        <v/>
      </c>
      <c r="H44" s="38"/>
      <c r="I44" s="38"/>
      <c r="J44" s="38"/>
      <c r="K44" s="39" t="str">
        <f t="shared" si="1"/>
        <v/>
      </c>
      <c r="L44" s="40"/>
    </row>
    <row r="45" spans="1:12" ht="25.9" customHeight="1" x14ac:dyDescent="0.25">
      <c r="A45" s="41" t="str">
        <f>IF(Summary!A38&lt;&gt;"",Summary!A38,"")</f>
        <v>Rycková Ema</v>
      </c>
      <c r="B45" s="42" t="str">
        <f>IF(Summary!C38&lt;&gt;"",LEFT(Summary!B38)&amp;Summary!C38,"")</f>
        <v>F66</v>
      </c>
      <c r="C45" s="42" t="str">
        <f>IF(B45&lt;&gt;"",LOOKUP(LEFT(Summary!B38)&amp;INT(Summary!C38/5)*5,Implements!$C$13:$C$44,Implements!$D$13:$D$44),"")</f>
        <v>3k</v>
      </c>
      <c r="D45" s="38"/>
      <c r="E45" s="38"/>
      <c r="F45" s="38"/>
      <c r="G45" s="39" t="str">
        <f t="shared" si="0"/>
        <v/>
      </c>
      <c r="H45" s="38"/>
      <c r="I45" s="38"/>
      <c r="J45" s="38"/>
      <c r="K45" s="39" t="str">
        <f t="shared" si="1"/>
        <v/>
      </c>
      <c r="L45" s="40"/>
    </row>
    <row r="46" spans="1:12" ht="25.9" customHeight="1" x14ac:dyDescent="0.25">
      <c r="A46" s="41" t="str">
        <f>IF(Summary!A39&lt;&gt;"",Summary!A39,"")</f>
        <v>Pumprlová Zuzana</v>
      </c>
      <c r="B46" s="42" t="str">
        <f>IF(Summary!C39&lt;&gt;"",LEFT(Summary!B39)&amp;Summary!C39,"")</f>
        <v>F61</v>
      </c>
      <c r="C46" s="42" t="str">
        <f>IF(B46&lt;&gt;"",LOOKUP(LEFT(Summary!B39)&amp;INT(Summary!C39/5)*5,Implements!$C$13:$C$44,Implements!$D$13:$D$44),"")</f>
        <v>3k</v>
      </c>
      <c r="D46" s="38"/>
      <c r="E46" s="38"/>
      <c r="F46" s="38"/>
      <c r="G46" s="39" t="str">
        <f t="shared" si="0"/>
        <v/>
      </c>
      <c r="H46" s="38"/>
      <c r="I46" s="38"/>
      <c r="J46" s="38"/>
      <c r="K46" s="39" t="str">
        <f t="shared" si="1"/>
        <v/>
      </c>
      <c r="L46" s="40"/>
    </row>
    <row r="47" spans="1:12" ht="25.9" customHeight="1" x14ac:dyDescent="0.25">
      <c r="A47" s="41" t="str">
        <f>IF(Summary!A40&lt;&gt;"",Summary!A40,"")</f>
        <v>Stahlová Irena</v>
      </c>
      <c r="B47" s="42" t="str">
        <f>IF(Summary!C40&lt;&gt;"",LEFT(Summary!B40)&amp;Summary!C40,"")</f>
        <v>F63</v>
      </c>
      <c r="C47" s="42" t="str">
        <f>IF(B47&lt;&gt;"",LOOKUP(LEFT(Summary!B40)&amp;INT(Summary!C40/5)*5,Implements!$C$13:$C$44,Implements!$D$13:$D$44),"")</f>
        <v>3k</v>
      </c>
      <c r="D47" s="38"/>
      <c r="E47" s="38"/>
      <c r="F47" s="38"/>
      <c r="G47" s="39" t="str">
        <f t="shared" si="0"/>
        <v/>
      </c>
      <c r="H47" s="38"/>
      <c r="I47" s="38"/>
      <c r="J47" s="38"/>
      <c r="K47" s="39" t="str">
        <f t="shared" si="1"/>
        <v/>
      </c>
      <c r="L47" s="40"/>
    </row>
    <row r="48" spans="1:12" ht="25.9" customHeight="1" x14ac:dyDescent="0.25">
      <c r="A48" s="41" t="str">
        <f>IF(Summary!A41&lt;&gt;"",Summary!A41,"")</f>
        <v>Váňáčová Irena</v>
      </c>
      <c r="B48" s="42" t="str">
        <f>IF(Summary!C41&lt;&gt;"",LEFT(Summary!B41)&amp;Summary!C41,"")</f>
        <v>F63</v>
      </c>
      <c r="C48" s="42" t="str">
        <f>IF(B48&lt;&gt;"",LOOKUP(LEFT(Summary!B41)&amp;INT(Summary!C41/5)*5,Implements!$C$13:$C$44,Implements!$D$13:$D$44),"")</f>
        <v>3k</v>
      </c>
      <c r="D48" s="38"/>
      <c r="E48" s="38"/>
      <c r="F48" s="38"/>
      <c r="G48" s="39" t="str">
        <f t="shared" si="0"/>
        <v/>
      </c>
      <c r="H48" s="38"/>
      <c r="I48" s="38"/>
      <c r="J48" s="38"/>
      <c r="K48" s="39" t="str">
        <f t="shared" si="1"/>
        <v/>
      </c>
      <c r="L48" s="40"/>
    </row>
    <row r="49" spans="1:12" ht="25.9" customHeight="1" x14ac:dyDescent="0.25">
      <c r="A49" s="41" t="str">
        <f>IF(Summary!A42&lt;&gt;"",Summary!A42,"")</f>
        <v/>
      </c>
      <c r="B49" s="42" t="str">
        <f>IF(Summary!C42&lt;&gt;"",LEFT(Summary!B42)&amp;Summary!C42,"")</f>
        <v/>
      </c>
      <c r="C49" s="42" t="str">
        <f>IF(B49&lt;&gt;"",LOOKUP(LEFT(Summary!B42)&amp;INT(Summary!C42/5)*5,Implements!$C$13:$C$44,Implements!$D$13:$D$44),"")</f>
        <v/>
      </c>
      <c r="D49" s="38"/>
      <c r="E49" s="38"/>
      <c r="F49" s="38"/>
      <c r="G49" s="39" t="str">
        <f t="shared" si="0"/>
        <v/>
      </c>
      <c r="H49" s="38"/>
      <c r="I49" s="38"/>
      <c r="J49" s="38"/>
      <c r="K49" s="39" t="str">
        <f t="shared" si="1"/>
        <v/>
      </c>
      <c r="L49" s="40"/>
    </row>
    <row r="50" spans="1:12" ht="25.9" customHeight="1" x14ac:dyDescent="0.25">
      <c r="A50" s="41" t="str">
        <f>IF(Summary!A43&lt;&gt;"",Summary!A43,"")</f>
        <v/>
      </c>
      <c r="B50" s="42" t="str">
        <f>IF(Summary!C43&lt;&gt;"",LEFT(Summary!B43)&amp;Summary!C43,"")</f>
        <v/>
      </c>
      <c r="C50" s="42" t="str">
        <f>IF(B50&lt;&gt;"",LOOKUP(LEFT(Summary!B43)&amp;INT(Summary!C43/5)*5,Implements!$C$13:$C$44,Implements!$D$13:$D$44),"")</f>
        <v/>
      </c>
      <c r="D50" s="38"/>
      <c r="E50" s="38"/>
      <c r="F50" s="38"/>
      <c r="G50" s="39" t="str">
        <f t="shared" si="0"/>
        <v/>
      </c>
      <c r="H50" s="38"/>
      <c r="I50" s="38"/>
      <c r="J50" s="38"/>
      <c r="K50" s="39" t="str">
        <f t="shared" si="1"/>
        <v/>
      </c>
      <c r="L50" s="40"/>
    </row>
    <row r="51" spans="1:12" ht="25.9" customHeight="1" x14ac:dyDescent="0.25">
      <c r="A51" s="41" t="str">
        <f>IF(Summary!A44&lt;&gt;"",Summary!A44,"")</f>
        <v/>
      </c>
      <c r="B51" s="42" t="str">
        <f>IF(Summary!C44&lt;&gt;"",LEFT(Summary!B44)&amp;Summary!C44,"")</f>
        <v/>
      </c>
      <c r="C51" s="42" t="str">
        <f>IF(B51&lt;&gt;"",LOOKUP(LEFT(Summary!B44)&amp;INT(Summary!C44/5)*5,Implements!$C$13:$C$44,Implements!$D$13:$D$44),"")</f>
        <v/>
      </c>
      <c r="D51" s="38"/>
      <c r="E51" s="38"/>
      <c r="F51" s="38"/>
      <c r="G51" s="39" t="str">
        <f t="shared" si="0"/>
        <v/>
      </c>
      <c r="H51" s="38"/>
      <c r="I51" s="38"/>
      <c r="J51" s="38"/>
      <c r="K51" s="39" t="str">
        <f t="shared" si="1"/>
        <v/>
      </c>
      <c r="L51" s="40"/>
    </row>
    <row r="52" spans="1:12" ht="25.9" customHeight="1" x14ac:dyDescent="0.25">
      <c r="A52" s="41" t="str">
        <f>IF(Summary!A45&lt;&gt;"",Summary!A45,"")</f>
        <v/>
      </c>
      <c r="B52" s="42" t="str">
        <f>IF(Summary!C45&lt;&gt;"",LEFT(Summary!B45)&amp;Summary!C45,"")</f>
        <v/>
      </c>
      <c r="C52" s="42" t="str">
        <f>IF(B52&lt;&gt;"",LOOKUP(LEFT(Summary!B45)&amp;INT(Summary!C45/5)*5,Implements!$C$13:$C$44,Implements!$D$13:$D$44),"")</f>
        <v/>
      </c>
      <c r="D52" s="38"/>
      <c r="E52" s="38"/>
      <c r="F52" s="38"/>
      <c r="G52" s="39" t="str">
        <f t="shared" si="0"/>
        <v/>
      </c>
      <c r="H52" s="38"/>
      <c r="I52" s="38"/>
      <c r="J52" s="38"/>
      <c r="K52" s="39" t="str">
        <f t="shared" si="1"/>
        <v/>
      </c>
      <c r="L52" s="40"/>
    </row>
    <row r="53" spans="1:12" ht="25.9" customHeight="1" x14ac:dyDescent="0.25">
      <c r="A53" s="41" t="str">
        <f>IF(Summary!A46&lt;&gt;"",Summary!A46,"")</f>
        <v/>
      </c>
      <c r="B53" s="42" t="str">
        <f>IF(Summary!C46&lt;&gt;"",LEFT(Summary!B46)&amp;Summary!C46,"")</f>
        <v/>
      </c>
      <c r="C53" s="42" t="str">
        <f>IF(B53&lt;&gt;"",LOOKUP(LEFT(Summary!B46)&amp;INT(Summary!C46/5)*5,Implements!$C$13:$C$44,Implements!$D$13:$D$44),"")</f>
        <v/>
      </c>
      <c r="D53" s="38"/>
      <c r="E53" s="38"/>
      <c r="F53" s="38"/>
      <c r="G53" s="39" t="str">
        <f t="shared" si="0"/>
        <v/>
      </c>
      <c r="H53" s="38"/>
      <c r="I53" s="38"/>
      <c r="J53" s="38"/>
      <c r="K53" s="39" t="str">
        <f t="shared" si="1"/>
        <v/>
      </c>
      <c r="L53" s="40"/>
    </row>
    <row r="54" spans="1:12" ht="25.9" customHeight="1" x14ac:dyDescent="0.25">
      <c r="A54" s="41" t="str">
        <f>IF(Summary!A47&lt;&gt;"",Summary!A47,"")</f>
        <v/>
      </c>
      <c r="B54" s="42" t="str">
        <f>IF(Summary!C47&lt;&gt;"",LEFT(Summary!B47)&amp;Summary!C47,"")</f>
        <v/>
      </c>
      <c r="C54" s="42" t="str">
        <f>IF(B54&lt;&gt;"",LOOKUP(LEFT(Summary!B47)&amp;INT(Summary!C47/5)*5,Implements!$C$13:$C$44,Implements!$D$13:$D$44),"")</f>
        <v/>
      </c>
      <c r="D54" s="38"/>
      <c r="E54" s="38"/>
      <c r="F54" s="38"/>
      <c r="G54" s="39" t="str">
        <f t="shared" si="0"/>
        <v/>
      </c>
      <c r="H54" s="38"/>
      <c r="I54" s="38"/>
      <c r="J54" s="38"/>
      <c r="K54" s="39" t="str">
        <f t="shared" si="1"/>
        <v/>
      </c>
      <c r="L54" s="40"/>
    </row>
    <row r="55" spans="1:12" ht="25.9" customHeight="1" x14ac:dyDescent="0.25">
      <c r="A55" s="41" t="str">
        <f>IF(Summary!A48&lt;&gt;"",Summary!A48,"")</f>
        <v/>
      </c>
      <c r="B55" s="42" t="str">
        <f>IF(Summary!C48&lt;&gt;"",LEFT(Summary!B48)&amp;Summary!C48,"")</f>
        <v/>
      </c>
      <c r="C55" s="42" t="str">
        <f>IF(B55&lt;&gt;"",LOOKUP(LEFT(Summary!B48)&amp;INT(Summary!C48/5)*5,Implements!$C$13:$C$44,Implements!$D$13:$D$44),"")</f>
        <v/>
      </c>
      <c r="D55" s="38"/>
      <c r="E55" s="38"/>
      <c r="F55" s="38"/>
      <c r="G55" s="39" t="str">
        <f t="shared" si="0"/>
        <v/>
      </c>
      <c r="H55" s="38"/>
      <c r="I55" s="38"/>
      <c r="J55" s="38"/>
      <c r="K55" s="39" t="str">
        <f t="shared" si="1"/>
        <v/>
      </c>
      <c r="L55" s="40"/>
    </row>
    <row r="56" spans="1:12" ht="25.9" customHeight="1" x14ac:dyDescent="0.25">
      <c r="A56" s="41" t="str">
        <f>IF(Summary!A49&lt;&gt;"",Summary!A49,"")</f>
        <v/>
      </c>
      <c r="B56" s="42" t="str">
        <f>IF(Summary!C49&lt;&gt;"",LEFT(Summary!B49)&amp;Summary!C49,"")</f>
        <v/>
      </c>
      <c r="C56" s="42" t="str">
        <f>IF(B56&lt;&gt;"",LOOKUP(LEFT(Summary!B49)&amp;INT(Summary!C49/5)*5,Implements!$C$13:$C$44,Implements!$D$13:$D$44),"")</f>
        <v/>
      </c>
      <c r="D56" s="38"/>
      <c r="E56" s="38"/>
      <c r="F56" s="38"/>
      <c r="G56" s="39" t="str">
        <f t="shared" si="0"/>
        <v/>
      </c>
      <c r="H56" s="38"/>
      <c r="I56" s="38"/>
      <c r="J56" s="38"/>
      <c r="K56" s="39" t="str">
        <f t="shared" si="1"/>
        <v/>
      </c>
      <c r="L56" s="40"/>
    </row>
    <row r="57" spans="1:12" ht="25.9" customHeight="1" x14ac:dyDescent="0.25">
      <c r="A57" s="41" t="str">
        <f>IF(Summary!A50&lt;&gt;"",Summary!A50,"")</f>
        <v/>
      </c>
      <c r="B57" s="42" t="str">
        <f>IF(Summary!C50&lt;&gt;"",LEFT(Summary!B50)&amp;Summary!C50,"")</f>
        <v/>
      </c>
      <c r="C57" s="42" t="str">
        <f>IF(B57&lt;&gt;"",LOOKUP(LEFT(Summary!B50)&amp;INT(Summary!C50/5)*5,Implements!$C$13:$C$44,Implements!$D$13:$D$44),"")</f>
        <v/>
      </c>
      <c r="D57" s="38"/>
      <c r="E57" s="38"/>
      <c r="F57" s="38"/>
      <c r="G57" s="39" t="str">
        <f t="shared" si="0"/>
        <v/>
      </c>
      <c r="H57" s="38"/>
      <c r="I57" s="38"/>
      <c r="J57" s="38"/>
      <c r="K57" s="39" t="str">
        <f t="shared" si="1"/>
        <v/>
      </c>
      <c r="L57" s="40"/>
    </row>
    <row r="58" spans="1:12" ht="25.9" customHeight="1" x14ac:dyDescent="0.25">
      <c r="A58" s="41" t="str">
        <f>IF(Summary!A51&lt;&gt;"",Summary!A51,"")</f>
        <v/>
      </c>
      <c r="B58" s="42" t="str">
        <f>IF(Summary!C51&lt;&gt;"",LEFT(Summary!B51)&amp;Summary!C51,"")</f>
        <v/>
      </c>
      <c r="C58" s="42" t="str">
        <f>IF(B58&lt;&gt;"",LOOKUP(LEFT(Summary!B51)&amp;INT(Summary!C51/5)*5,Implements!$C$13:$C$44,Implements!$D$13:$D$44),"")</f>
        <v/>
      </c>
      <c r="D58" s="38"/>
      <c r="E58" s="38"/>
      <c r="F58" s="38"/>
      <c r="G58" s="39" t="str">
        <f t="shared" si="0"/>
        <v/>
      </c>
      <c r="H58" s="38"/>
      <c r="I58" s="38"/>
      <c r="J58" s="38"/>
      <c r="K58" s="39" t="str">
        <f t="shared" si="1"/>
        <v/>
      </c>
      <c r="L58" s="40"/>
    </row>
    <row r="59" spans="1:12" ht="25.9" customHeight="1" x14ac:dyDescent="0.25">
      <c r="A59" s="41" t="str">
        <f>IF(Summary!A52&lt;&gt;"",Summary!A52,"")</f>
        <v/>
      </c>
      <c r="B59" s="42" t="str">
        <f>IF(Summary!C52&lt;&gt;"",LEFT(Summary!B52)&amp;Summary!C52,"")</f>
        <v/>
      </c>
      <c r="C59" s="42" t="str">
        <f>IF(B59&lt;&gt;"",LOOKUP(LEFT(Summary!B52)&amp;INT(Summary!C52/5)*5,Implements!$C$13:$C$44,Implements!$D$13:$D$44),"")</f>
        <v/>
      </c>
      <c r="D59" s="38"/>
      <c r="E59" s="38"/>
      <c r="F59" s="38"/>
      <c r="G59" s="39" t="str">
        <f t="shared" si="0"/>
        <v/>
      </c>
      <c r="H59" s="38"/>
      <c r="I59" s="38"/>
      <c r="J59" s="38"/>
      <c r="K59" s="39" t="str">
        <f t="shared" si="1"/>
        <v/>
      </c>
      <c r="L59" s="40"/>
    </row>
    <row r="60" spans="1:12" ht="25.9" customHeight="1" x14ac:dyDescent="0.25">
      <c r="A60" s="41" t="str">
        <f>IF(Summary!A53&lt;&gt;"",Summary!A53,"")</f>
        <v/>
      </c>
      <c r="B60" s="42" t="str">
        <f>IF(Summary!C53&lt;&gt;"",LEFT(Summary!B53)&amp;Summary!C53,"")</f>
        <v/>
      </c>
      <c r="C60" s="42" t="str">
        <f>IF(B60&lt;&gt;"",LOOKUP(LEFT(Summary!B53)&amp;INT(Summary!C53/5)*5,Implements!$C$13:$C$44,Implements!$D$13:$D$44),"")</f>
        <v/>
      </c>
      <c r="D60" s="38"/>
      <c r="E60" s="38"/>
      <c r="F60" s="38"/>
      <c r="G60" s="39" t="str">
        <f t="shared" si="0"/>
        <v/>
      </c>
      <c r="H60" s="38"/>
      <c r="I60" s="38"/>
      <c r="J60" s="38"/>
      <c r="K60" s="39" t="str">
        <f t="shared" si="1"/>
        <v/>
      </c>
      <c r="L60" s="40"/>
    </row>
    <row r="61" spans="1:12" ht="25.9" customHeight="1" x14ac:dyDescent="0.25">
      <c r="A61" s="41" t="str">
        <f>IF(Summary!A54&lt;&gt;"",Summary!A54,"")</f>
        <v/>
      </c>
      <c r="B61" s="42" t="str">
        <f>IF(Summary!C54&lt;&gt;"",LEFT(Summary!B54)&amp;Summary!C54,"")</f>
        <v/>
      </c>
      <c r="C61" s="42" t="str">
        <f>IF(B61&lt;&gt;"",LOOKUP(LEFT(Summary!B54)&amp;INT(Summary!C54/5)*5,Implements!$C$13:$C$44,Implements!$D$13:$D$44),"")</f>
        <v/>
      </c>
      <c r="D61" s="38"/>
      <c r="E61" s="38"/>
      <c r="F61" s="38"/>
      <c r="G61" s="39" t="str">
        <f t="shared" si="0"/>
        <v/>
      </c>
      <c r="H61" s="38"/>
      <c r="I61" s="38"/>
      <c r="J61" s="38"/>
      <c r="K61" s="39" t="str">
        <f t="shared" si="1"/>
        <v/>
      </c>
      <c r="L61" s="40"/>
    </row>
    <row r="62" spans="1:12" ht="25.9" customHeight="1" x14ac:dyDescent="0.25">
      <c r="A62" s="41" t="str">
        <f>IF(Summary!A55&lt;&gt;"",Summary!A55,"")</f>
        <v/>
      </c>
      <c r="B62" s="42" t="str">
        <f>IF(Summary!C55&lt;&gt;"",LEFT(Summary!B55)&amp;Summary!C55,"")</f>
        <v/>
      </c>
      <c r="C62" s="42" t="str">
        <f>IF(B62&lt;&gt;"",LOOKUP(LEFT(Summary!B55)&amp;INT(Summary!C55/5)*5,Implements!$C$13:$C$44,Implements!$D$13:$D$44),"")</f>
        <v/>
      </c>
      <c r="D62" s="38"/>
      <c r="E62" s="38"/>
      <c r="F62" s="38"/>
      <c r="G62" s="39" t="str">
        <f t="shared" si="0"/>
        <v/>
      </c>
      <c r="H62" s="38"/>
      <c r="I62" s="38"/>
      <c r="J62" s="38"/>
      <c r="K62" s="39" t="str">
        <f t="shared" si="1"/>
        <v/>
      </c>
      <c r="L62" s="40"/>
    </row>
    <row r="63" spans="1:12" ht="25.9" customHeight="1" x14ac:dyDescent="0.25">
      <c r="A63" s="41" t="str">
        <f>IF(Summary!A56&lt;&gt;"",Summary!A56,"")</f>
        <v/>
      </c>
      <c r="B63" s="42" t="str">
        <f>IF(Summary!C56&lt;&gt;"",LEFT(Summary!B56)&amp;Summary!C56,"")</f>
        <v/>
      </c>
      <c r="C63" s="42" t="str">
        <f>IF(B63&lt;&gt;"",LOOKUP(LEFT(Summary!B56)&amp;INT(Summary!C56/5)*5,Implements!$C$13:$C$44,Implements!$D$13:$D$44),"")</f>
        <v/>
      </c>
      <c r="D63" s="38"/>
      <c r="E63" s="38"/>
      <c r="F63" s="38"/>
      <c r="G63" s="39" t="str">
        <f t="shared" si="0"/>
        <v/>
      </c>
      <c r="H63" s="38"/>
      <c r="I63" s="38"/>
      <c r="J63" s="38"/>
      <c r="K63" s="39" t="str">
        <f t="shared" si="1"/>
        <v/>
      </c>
      <c r="L63" s="40"/>
    </row>
    <row r="64" spans="1:12" ht="25.9" customHeight="1" x14ac:dyDescent="0.25">
      <c r="A64" s="41" t="str">
        <f>IF(Summary!A57&lt;&gt;"",Summary!A57,"")</f>
        <v/>
      </c>
      <c r="B64" s="42" t="str">
        <f>IF(Summary!C57&lt;&gt;"",LEFT(Summary!B57)&amp;Summary!C57,"")</f>
        <v/>
      </c>
      <c r="C64" s="42" t="str">
        <f>IF(B64&lt;&gt;"",LOOKUP(LEFT(Summary!B57)&amp;INT(Summary!C57/5)*5,Implements!$C$13:$C$44,Implements!$D$13:$D$44),"")</f>
        <v/>
      </c>
      <c r="D64" s="38"/>
      <c r="E64" s="38"/>
      <c r="F64" s="38"/>
      <c r="G64" s="39" t="str">
        <f t="shared" si="0"/>
        <v/>
      </c>
      <c r="H64" s="38"/>
      <c r="I64" s="38"/>
      <c r="J64" s="38"/>
      <c r="K64" s="39" t="str">
        <f t="shared" si="1"/>
        <v/>
      </c>
      <c r="L64" s="40"/>
    </row>
    <row r="65" spans="1:12" ht="25.9" customHeight="1" x14ac:dyDescent="0.25">
      <c r="A65" s="41" t="str">
        <f>IF(Summary!A58&lt;&gt;"",Summary!A58,"")</f>
        <v/>
      </c>
      <c r="B65" s="42" t="str">
        <f>IF(Summary!C58&lt;&gt;"",LEFT(Summary!B58)&amp;Summary!C58,"")</f>
        <v/>
      </c>
      <c r="C65" s="42" t="str">
        <f>IF(B65&lt;&gt;"",LOOKUP(LEFT(Summary!B58)&amp;INT(Summary!C58/5)*5,Implements!$C$13:$C$44,Implements!$D$13:$D$44),"")</f>
        <v/>
      </c>
      <c r="D65" s="38"/>
      <c r="E65" s="38"/>
      <c r="F65" s="38"/>
      <c r="G65" s="39" t="str">
        <f t="shared" si="0"/>
        <v/>
      </c>
      <c r="H65" s="38"/>
      <c r="I65" s="38"/>
      <c r="J65" s="38"/>
      <c r="K65" s="39" t="str">
        <f t="shared" si="1"/>
        <v/>
      </c>
      <c r="L65" s="40"/>
    </row>
    <row r="66" spans="1:12" ht="25.9" customHeight="1" x14ac:dyDescent="0.25">
      <c r="A66" s="41" t="str">
        <f>IF(Summary!A59&lt;&gt;"",Summary!A59,"")</f>
        <v/>
      </c>
      <c r="B66" s="42" t="str">
        <f>IF(Summary!C59&lt;&gt;"",LEFT(Summary!B59)&amp;Summary!C59,"")</f>
        <v/>
      </c>
      <c r="C66" s="42" t="str">
        <f>IF(B66&lt;&gt;"",LOOKUP(LEFT(Summary!B59)&amp;INT(Summary!C59/5)*5,Implements!$C$13:$C$44,Implements!$D$13:$D$44),"")</f>
        <v/>
      </c>
      <c r="D66" s="38"/>
      <c r="E66" s="38"/>
      <c r="F66" s="38"/>
      <c r="G66" s="39" t="str">
        <f t="shared" si="0"/>
        <v/>
      </c>
      <c r="H66" s="38"/>
      <c r="I66" s="38"/>
      <c r="J66" s="38"/>
      <c r="K66" s="39" t="str">
        <f t="shared" si="1"/>
        <v/>
      </c>
      <c r="L66" s="40"/>
    </row>
    <row r="67" spans="1:12" ht="25.9" customHeight="1" x14ac:dyDescent="0.25">
      <c r="A67" s="41" t="str">
        <f>IF(Summary!A60&lt;&gt;"",Summary!A60,"")</f>
        <v/>
      </c>
      <c r="B67" s="42" t="str">
        <f>IF(Summary!C60&lt;&gt;"",LEFT(Summary!B60)&amp;Summary!C60,"")</f>
        <v/>
      </c>
      <c r="C67" s="42" t="str">
        <f>IF(B67&lt;&gt;"",LOOKUP(LEFT(Summary!B60)&amp;INT(Summary!C60/5)*5,Implements!$C$13:$C$44,Implements!$D$13:$D$44),"")</f>
        <v/>
      </c>
      <c r="D67" s="38"/>
      <c r="E67" s="38"/>
      <c r="F67" s="38"/>
      <c r="G67" s="39" t="str">
        <f t="shared" si="0"/>
        <v/>
      </c>
      <c r="H67" s="38"/>
      <c r="I67" s="38"/>
      <c r="J67" s="38"/>
      <c r="K67" s="39" t="str">
        <f t="shared" si="1"/>
        <v/>
      </c>
      <c r="L67" s="40"/>
    </row>
    <row r="68" spans="1:12" ht="25.9" customHeight="1" x14ac:dyDescent="0.25">
      <c r="A68" s="41" t="str">
        <f>IF(Summary!A61&lt;&gt;"",Summary!A61,"")</f>
        <v/>
      </c>
      <c r="B68" s="42" t="str">
        <f>IF(Summary!C61&lt;&gt;"",LEFT(Summary!B61)&amp;Summary!C61,"")</f>
        <v/>
      </c>
      <c r="C68" s="42" t="str">
        <f>IF(B68&lt;&gt;"",LOOKUP(LEFT(Summary!B61)&amp;INT(Summary!C61/5)*5,Implements!$C$13:$C$44,Implements!$D$13:$D$44),"")</f>
        <v/>
      </c>
      <c r="D68" s="38"/>
      <c r="E68" s="38"/>
      <c r="F68" s="38"/>
      <c r="G68" s="39" t="str">
        <f t="shared" si="0"/>
        <v/>
      </c>
      <c r="H68" s="38"/>
      <c r="I68" s="38"/>
      <c r="J68" s="38"/>
      <c r="K68" s="39" t="str">
        <f t="shared" si="1"/>
        <v/>
      </c>
      <c r="L68" s="40"/>
    </row>
    <row r="69" spans="1:12" ht="25.9" customHeight="1" x14ac:dyDescent="0.25">
      <c r="A69" s="41" t="str">
        <f>IF(Summary!A62&lt;&gt;"",Summary!A62,"")</f>
        <v/>
      </c>
      <c r="B69" s="42" t="str">
        <f>IF(Summary!C62&lt;&gt;"",LEFT(Summary!B62)&amp;Summary!C62,"")</f>
        <v/>
      </c>
      <c r="C69" s="42" t="str">
        <f>IF(B69&lt;&gt;"",LOOKUP(LEFT(Summary!B62)&amp;INT(Summary!C62/5)*5,Implements!$C$13:$C$44,Implements!$D$13:$D$44),"")</f>
        <v/>
      </c>
      <c r="D69" s="38"/>
      <c r="E69" s="38"/>
      <c r="F69" s="38"/>
      <c r="G69" s="39" t="str">
        <f t="shared" ref="G69:G93" si="2">IF(ISBLANK(D69),"",IF(SUM(D69:F69)&gt;0,MAX(D69:F69),D69))</f>
        <v/>
      </c>
      <c r="H69" s="38"/>
      <c r="I69" s="38"/>
      <c r="J69" s="38"/>
      <c r="K69" s="39" t="str">
        <f t="shared" ref="K69:K93" si="3">IF(ISBLANK(D69),"",IF(SUM(D69:F69,H69:J69)&gt;0,MAX(D69:F69,H69:J69),D69))</f>
        <v/>
      </c>
      <c r="L69" s="40"/>
    </row>
    <row r="70" spans="1:12" ht="25.9" customHeight="1" x14ac:dyDescent="0.25">
      <c r="A70" s="41" t="str">
        <f>IF(Summary!A63&lt;&gt;"",Summary!A63,"")</f>
        <v/>
      </c>
      <c r="B70" s="42" t="str">
        <f>IF(Summary!C63&lt;&gt;"",LEFT(Summary!B63)&amp;Summary!C63,"")</f>
        <v/>
      </c>
      <c r="C70" s="42" t="str">
        <f>IF(B70&lt;&gt;"",LOOKUP(LEFT(Summary!B63)&amp;INT(Summary!C63/5)*5,Implements!$C$13:$C$44,Implements!$D$13:$D$44),"")</f>
        <v/>
      </c>
      <c r="D70" s="38"/>
      <c r="E70" s="38"/>
      <c r="F70" s="38"/>
      <c r="G70" s="39" t="str">
        <f t="shared" si="2"/>
        <v/>
      </c>
      <c r="H70" s="38"/>
      <c r="I70" s="38"/>
      <c r="J70" s="38"/>
      <c r="K70" s="39" t="str">
        <f t="shared" si="3"/>
        <v/>
      </c>
      <c r="L70" s="40"/>
    </row>
    <row r="71" spans="1:12" ht="25.9" customHeight="1" x14ac:dyDescent="0.25">
      <c r="A71" s="41" t="str">
        <f>IF(Summary!A64&lt;&gt;"",Summary!A64,"")</f>
        <v/>
      </c>
      <c r="B71" s="42" t="str">
        <f>IF(Summary!C64&lt;&gt;"",LEFT(Summary!B64)&amp;Summary!C64,"")</f>
        <v/>
      </c>
      <c r="C71" s="42" t="str">
        <f>IF(B71&lt;&gt;"",LOOKUP(LEFT(Summary!B64)&amp;INT(Summary!C64/5)*5,Implements!$C$13:$C$44,Implements!$D$13:$D$44),"")</f>
        <v/>
      </c>
      <c r="D71" s="38"/>
      <c r="E71" s="38"/>
      <c r="F71" s="38"/>
      <c r="G71" s="39" t="str">
        <f t="shared" si="2"/>
        <v/>
      </c>
      <c r="H71" s="38"/>
      <c r="I71" s="38"/>
      <c r="J71" s="38"/>
      <c r="K71" s="39" t="str">
        <f t="shared" si="3"/>
        <v/>
      </c>
      <c r="L71" s="40"/>
    </row>
    <row r="72" spans="1:12" ht="25.9" customHeight="1" x14ac:dyDescent="0.25">
      <c r="A72" s="41" t="str">
        <f>IF(Summary!A65&lt;&gt;"",Summary!A65,"")</f>
        <v/>
      </c>
      <c r="B72" s="42" t="str">
        <f>IF(Summary!C65&lt;&gt;"",LEFT(Summary!B65)&amp;Summary!C65,"")</f>
        <v/>
      </c>
      <c r="C72" s="42" t="str">
        <f>IF(B72&lt;&gt;"",LOOKUP(LEFT(Summary!B65)&amp;INT(Summary!C65/5)*5,Implements!$C$13:$C$44,Implements!$D$13:$D$44),"")</f>
        <v/>
      </c>
      <c r="D72" s="38"/>
      <c r="E72" s="38"/>
      <c r="F72" s="38"/>
      <c r="G72" s="39" t="str">
        <f t="shared" si="2"/>
        <v/>
      </c>
      <c r="H72" s="38"/>
      <c r="I72" s="38"/>
      <c r="J72" s="38"/>
      <c r="K72" s="39" t="str">
        <f t="shared" si="3"/>
        <v/>
      </c>
      <c r="L72" s="40"/>
    </row>
    <row r="73" spans="1:12" ht="25.9" customHeight="1" x14ac:dyDescent="0.25">
      <c r="A73" s="41" t="str">
        <f>IF(Summary!A66&lt;&gt;"",Summary!A66,"")</f>
        <v/>
      </c>
      <c r="B73" s="42" t="str">
        <f>IF(Summary!C66&lt;&gt;"",LEFT(Summary!B66)&amp;Summary!C66,"")</f>
        <v/>
      </c>
      <c r="C73" s="42" t="str">
        <f>IF(B73&lt;&gt;"",LOOKUP(LEFT(Summary!B66)&amp;INT(Summary!C66/5)*5,Implements!$C$13:$C$44,Implements!$D$13:$D$44),"")</f>
        <v/>
      </c>
      <c r="D73" s="38"/>
      <c r="E73" s="38"/>
      <c r="F73" s="38"/>
      <c r="G73" s="39" t="str">
        <f t="shared" si="2"/>
        <v/>
      </c>
      <c r="H73" s="38"/>
      <c r="I73" s="38"/>
      <c r="J73" s="38"/>
      <c r="K73" s="39" t="str">
        <f t="shared" si="3"/>
        <v/>
      </c>
      <c r="L73" s="40"/>
    </row>
    <row r="74" spans="1:12" ht="25.9" customHeight="1" x14ac:dyDescent="0.25">
      <c r="A74" s="41" t="str">
        <f>IF(Summary!A67&lt;&gt;"",Summary!A67,"")</f>
        <v/>
      </c>
      <c r="B74" s="42" t="str">
        <f>IF(Summary!C67&lt;&gt;"",LEFT(Summary!B67)&amp;Summary!C67,"")</f>
        <v/>
      </c>
      <c r="C74" s="42" t="str">
        <f>IF(B74&lt;&gt;"",LOOKUP(LEFT(Summary!B67)&amp;INT(Summary!C67/5)*5,Implements!$C$13:$C$44,Implements!$D$13:$D$44),"")</f>
        <v/>
      </c>
      <c r="D74" s="38"/>
      <c r="E74" s="38"/>
      <c r="F74" s="38"/>
      <c r="G74" s="39" t="str">
        <f t="shared" si="2"/>
        <v/>
      </c>
      <c r="H74" s="38"/>
      <c r="I74" s="38"/>
      <c r="J74" s="38"/>
      <c r="K74" s="39" t="str">
        <f t="shared" si="3"/>
        <v/>
      </c>
      <c r="L74" s="40"/>
    </row>
    <row r="75" spans="1:12" ht="25.9" customHeight="1" x14ac:dyDescent="0.25">
      <c r="A75" s="41" t="str">
        <f>IF(Summary!A68&lt;&gt;"",Summary!A68,"")</f>
        <v/>
      </c>
      <c r="B75" s="42" t="str">
        <f>IF(Summary!C68&lt;&gt;"",LEFT(Summary!B68)&amp;Summary!C68,"")</f>
        <v/>
      </c>
      <c r="C75" s="42" t="str">
        <f>IF(B75&lt;&gt;"",LOOKUP(LEFT(Summary!B68)&amp;INT(Summary!C68/5)*5,Implements!$C$13:$C$44,Implements!$D$13:$D$44),"")</f>
        <v/>
      </c>
      <c r="D75" s="38"/>
      <c r="E75" s="38"/>
      <c r="F75" s="38"/>
      <c r="G75" s="39" t="str">
        <f t="shared" si="2"/>
        <v/>
      </c>
      <c r="H75" s="38"/>
      <c r="I75" s="38"/>
      <c r="J75" s="38"/>
      <c r="K75" s="39" t="str">
        <f t="shared" si="3"/>
        <v/>
      </c>
      <c r="L75" s="40"/>
    </row>
    <row r="76" spans="1:12" ht="25.9" customHeight="1" x14ac:dyDescent="0.25">
      <c r="A76" s="41" t="str">
        <f>IF(Summary!A69&lt;&gt;"",Summary!A69,"")</f>
        <v/>
      </c>
      <c r="B76" s="42" t="str">
        <f>IF(Summary!C69&lt;&gt;"",LEFT(Summary!B69)&amp;Summary!C69,"")</f>
        <v/>
      </c>
      <c r="C76" s="42" t="str">
        <f>IF(B76&lt;&gt;"",LOOKUP(LEFT(Summary!B69)&amp;INT(Summary!C69/5)*5,Implements!$C$13:$C$44,Implements!$D$13:$D$44),"")</f>
        <v/>
      </c>
      <c r="D76" s="38"/>
      <c r="E76" s="38"/>
      <c r="F76" s="38"/>
      <c r="G76" s="39" t="str">
        <f t="shared" si="2"/>
        <v/>
      </c>
      <c r="H76" s="38"/>
      <c r="I76" s="38"/>
      <c r="J76" s="38"/>
      <c r="K76" s="39" t="str">
        <f t="shared" si="3"/>
        <v/>
      </c>
      <c r="L76" s="40"/>
    </row>
    <row r="77" spans="1:12" ht="25.9" customHeight="1" x14ac:dyDescent="0.25">
      <c r="A77" s="41" t="str">
        <f>IF(Summary!A70&lt;&gt;"",Summary!A70,"")</f>
        <v/>
      </c>
      <c r="B77" s="42" t="str">
        <f>IF(Summary!C70&lt;&gt;"",LEFT(Summary!B70)&amp;Summary!C70,"")</f>
        <v/>
      </c>
      <c r="C77" s="42" t="str">
        <f>IF(B77&lt;&gt;"",LOOKUP(LEFT(Summary!B70)&amp;INT(Summary!C70/5)*5,Implements!$C$13:$C$44,Implements!$D$13:$D$44),"")</f>
        <v/>
      </c>
      <c r="D77" s="38"/>
      <c r="E77" s="38"/>
      <c r="F77" s="38"/>
      <c r="G77" s="39" t="str">
        <f t="shared" si="2"/>
        <v/>
      </c>
      <c r="H77" s="38"/>
      <c r="I77" s="38"/>
      <c r="J77" s="38"/>
      <c r="K77" s="39" t="str">
        <f t="shared" si="3"/>
        <v/>
      </c>
      <c r="L77" s="40"/>
    </row>
    <row r="78" spans="1:12" ht="25.9" customHeight="1" x14ac:dyDescent="0.25">
      <c r="A78" s="41" t="str">
        <f>IF(Summary!A71&lt;&gt;"",Summary!A71,"")</f>
        <v/>
      </c>
      <c r="B78" s="42" t="str">
        <f>IF(Summary!C71&lt;&gt;"",LEFT(Summary!B71)&amp;Summary!C71,"")</f>
        <v/>
      </c>
      <c r="C78" s="42" t="str">
        <f>IF(B78&lt;&gt;"",LOOKUP(LEFT(Summary!B71)&amp;INT(Summary!C71/5)*5,Implements!$C$13:$C$44,Implements!$D$13:$D$44),"")</f>
        <v/>
      </c>
      <c r="D78" s="38"/>
      <c r="E78" s="38"/>
      <c r="F78" s="38"/>
      <c r="G78" s="39" t="str">
        <f t="shared" si="2"/>
        <v/>
      </c>
      <c r="H78" s="38"/>
      <c r="I78" s="38"/>
      <c r="J78" s="38"/>
      <c r="K78" s="39" t="str">
        <f t="shared" si="3"/>
        <v/>
      </c>
      <c r="L78" s="40"/>
    </row>
    <row r="79" spans="1:12" ht="25.9" customHeight="1" x14ac:dyDescent="0.25">
      <c r="A79" s="41" t="str">
        <f>IF(Summary!A72&lt;&gt;"",Summary!A72,"")</f>
        <v/>
      </c>
      <c r="B79" s="42" t="str">
        <f>IF(Summary!C72&lt;&gt;"",LEFT(Summary!B72)&amp;Summary!C72,"")</f>
        <v/>
      </c>
      <c r="C79" s="42" t="str">
        <f>IF(B79&lt;&gt;"",LOOKUP(LEFT(Summary!B72)&amp;INT(Summary!C72/5)*5,Implements!$C$13:$C$44,Implements!$D$13:$D$44),"")</f>
        <v/>
      </c>
      <c r="D79" s="38"/>
      <c r="E79" s="38"/>
      <c r="F79" s="38"/>
      <c r="G79" s="39" t="str">
        <f t="shared" si="2"/>
        <v/>
      </c>
      <c r="H79" s="38"/>
      <c r="I79" s="38"/>
      <c r="J79" s="38"/>
      <c r="K79" s="39" t="str">
        <f t="shared" si="3"/>
        <v/>
      </c>
      <c r="L79" s="40"/>
    </row>
    <row r="80" spans="1:12" ht="25.9" customHeight="1" x14ac:dyDescent="0.25">
      <c r="A80" s="41" t="str">
        <f>IF(Summary!A73&lt;&gt;"",Summary!A73,"")</f>
        <v/>
      </c>
      <c r="B80" s="42" t="str">
        <f>IF(Summary!C73&lt;&gt;"",LEFT(Summary!B73)&amp;Summary!C73,"")</f>
        <v/>
      </c>
      <c r="C80" s="42" t="str">
        <f>IF(B80&lt;&gt;"",LOOKUP(LEFT(Summary!B73)&amp;INT(Summary!C73/5)*5,Implements!$C$13:$C$44,Implements!$D$13:$D$44),"")</f>
        <v/>
      </c>
      <c r="D80" s="38"/>
      <c r="E80" s="38"/>
      <c r="F80" s="38"/>
      <c r="G80" s="39" t="str">
        <f t="shared" si="2"/>
        <v/>
      </c>
      <c r="H80" s="38"/>
      <c r="I80" s="38"/>
      <c r="J80" s="38"/>
      <c r="K80" s="39" t="str">
        <f t="shared" si="3"/>
        <v/>
      </c>
      <c r="L80" s="40"/>
    </row>
    <row r="81" spans="1:12" ht="25.9" customHeight="1" x14ac:dyDescent="0.25">
      <c r="A81" s="41" t="str">
        <f>IF(Summary!A74&lt;&gt;"",Summary!A74,"")</f>
        <v/>
      </c>
      <c r="B81" s="42" t="str">
        <f>IF(Summary!C74&lt;&gt;"",LEFT(Summary!B74)&amp;Summary!C74,"")</f>
        <v/>
      </c>
      <c r="C81" s="42" t="str">
        <f>IF(B81&lt;&gt;"",LOOKUP(LEFT(Summary!B74)&amp;INT(Summary!C74/5)*5,Implements!$C$13:$C$44,Implements!$D$13:$D$44),"")</f>
        <v/>
      </c>
      <c r="D81" s="38"/>
      <c r="E81" s="38"/>
      <c r="F81" s="38"/>
      <c r="G81" s="39" t="str">
        <f t="shared" si="2"/>
        <v/>
      </c>
      <c r="H81" s="38"/>
      <c r="I81" s="38"/>
      <c r="J81" s="38"/>
      <c r="K81" s="39" t="str">
        <f t="shared" si="3"/>
        <v/>
      </c>
      <c r="L81" s="40"/>
    </row>
    <row r="82" spans="1:12" ht="25.9" customHeight="1" x14ac:dyDescent="0.25">
      <c r="A82" s="41" t="str">
        <f>IF(Summary!A75&lt;&gt;"",Summary!A75,"")</f>
        <v/>
      </c>
      <c r="B82" s="42" t="str">
        <f>IF(Summary!C75&lt;&gt;"",LEFT(Summary!B75)&amp;Summary!C75,"")</f>
        <v/>
      </c>
      <c r="C82" s="42" t="str">
        <f>IF(B82&lt;&gt;"",LOOKUP(LEFT(Summary!B75)&amp;INT(Summary!C75/5)*5,Implements!$C$13:$C$44,Implements!$D$13:$D$44),"")</f>
        <v/>
      </c>
      <c r="D82" s="38"/>
      <c r="E82" s="38"/>
      <c r="F82" s="38"/>
      <c r="G82" s="39" t="str">
        <f t="shared" si="2"/>
        <v/>
      </c>
      <c r="H82" s="38"/>
      <c r="I82" s="38"/>
      <c r="J82" s="38"/>
      <c r="K82" s="39" t="str">
        <f t="shared" si="3"/>
        <v/>
      </c>
      <c r="L82" s="40"/>
    </row>
    <row r="83" spans="1:12" ht="25.9" customHeight="1" x14ac:dyDescent="0.25">
      <c r="A83" s="41" t="str">
        <f>IF(Summary!A76&lt;&gt;"",Summary!A76,"")</f>
        <v/>
      </c>
      <c r="B83" s="42" t="str">
        <f>IF(Summary!C76&lt;&gt;"",LEFT(Summary!B76)&amp;Summary!C76,"")</f>
        <v/>
      </c>
      <c r="C83" s="42" t="str">
        <f>IF(B83&lt;&gt;"",LOOKUP(LEFT(Summary!B76)&amp;INT(Summary!C76/5)*5,Implements!$C$13:$C$44,Implements!$D$13:$D$44),"")</f>
        <v/>
      </c>
      <c r="D83" s="38"/>
      <c r="E83" s="38"/>
      <c r="F83" s="38"/>
      <c r="G83" s="39" t="str">
        <f t="shared" si="2"/>
        <v/>
      </c>
      <c r="H83" s="38"/>
      <c r="I83" s="38"/>
      <c r="J83" s="38"/>
      <c r="K83" s="39" t="str">
        <f t="shared" si="3"/>
        <v/>
      </c>
      <c r="L83" s="40"/>
    </row>
    <row r="84" spans="1:12" ht="25.9" customHeight="1" x14ac:dyDescent="0.25">
      <c r="A84" s="41" t="str">
        <f>IF(Summary!A77&lt;&gt;"",Summary!A77,"")</f>
        <v/>
      </c>
      <c r="B84" s="42" t="str">
        <f>IF(Summary!C77&lt;&gt;"",LEFT(Summary!B77)&amp;Summary!C77,"")</f>
        <v/>
      </c>
      <c r="C84" s="42" t="str">
        <f>IF(B84&lt;&gt;"",LOOKUP(LEFT(Summary!B77)&amp;INT(Summary!C77/5)*5,Implements!$C$13:$C$44,Implements!$D$13:$D$44),"")</f>
        <v/>
      </c>
      <c r="D84" s="38"/>
      <c r="E84" s="38"/>
      <c r="F84" s="38"/>
      <c r="G84" s="39" t="str">
        <f t="shared" si="2"/>
        <v/>
      </c>
      <c r="H84" s="38"/>
      <c r="I84" s="38"/>
      <c r="J84" s="38"/>
      <c r="K84" s="39" t="str">
        <f t="shared" si="3"/>
        <v/>
      </c>
      <c r="L84" s="40"/>
    </row>
    <row r="85" spans="1:12" ht="25.9" customHeight="1" x14ac:dyDescent="0.25">
      <c r="A85" s="41" t="str">
        <f>IF(Summary!A78&lt;&gt;"",Summary!A78,"")</f>
        <v/>
      </c>
      <c r="B85" s="42" t="str">
        <f>IF(Summary!C78&lt;&gt;"",LEFT(Summary!B78)&amp;Summary!C78,"")</f>
        <v/>
      </c>
      <c r="C85" s="42" t="str">
        <f>IF(B85&lt;&gt;"",LOOKUP(LEFT(Summary!B78)&amp;INT(Summary!C78/5)*5,Implements!$C$13:$C$44,Implements!$D$13:$D$44),"")</f>
        <v/>
      </c>
      <c r="D85" s="38"/>
      <c r="E85" s="38"/>
      <c r="F85" s="38"/>
      <c r="G85" s="39" t="str">
        <f t="shared" si="2"/>
        <v/>
      </c>
      <c r="H85" s="38"/>
      <c r="I85" s="38"/>
      <c r="J85" s="38"/>
      <c r="K85" s="39" t="str">
        <f t="shared" si="3"/>
        <v/>
      </c>
      <c r="L85" s="40"/>
    </row>
    <row r="86" spans="1:12" ht="25.9" customHeight="1" x14ac:dyDescent="0.25">
      <c r="A86" s="41" t="str">
        <f>IF(Summary!A79&lt;&gt;"",Summary!A79,"")</f>
        <v/>
      </c>
      <c r="B86" s="42" t="str">
        <f>IF(Summary!C79&lt;&gt;"",LEFT(Summary!B79)&amp;Summary!C79,"")</f>
        <v/>
      </c>
      <c r="C86" s="42" t="str">
        <f>IF(B86&lt;&gt;"",LOOKUP(LEFT(Summary!B79)&amp;INT(Summary!C79/5)*5,Implements!$C$13:$C$44,Implements!$D$13:$D$44),"")</f>
        <v/>
      </c>
      <c r="D86" s="38"/>
      <c r="E86" s="38"/>
      <c r="F86" s="38"/>
      <c r="G86" s="39" t="str">
        <f t="shared" si="2"/>
        <v/>
      </c>
      <c r="H86" s="38"/>
      <c r="I86" s="38"/>
      <c r="J86" s="38"/>
      <c r="K86" s="39" t="str">
        <f t="shared" si="3"/>
        <v/>
      </c>
      <c r="L86" s="40"/>
    </row>
    <row r="87" spans="1:12" ht="25.9" customHeight="1" x14ac:dyDescent="0.25">
      <c r="A87" s="41" t="str">
        <f>IF(Summary!A80&lt;&gt;"",Summary!A80,"")</f>
        <v/>
      </c>
      <c r="B87" s="42" t="str">
        <f>IF(Summary!C80&lt;&gt;"",LEFT(Summary!B80)&amp;Summary!C80,"")</f>
        <v/>
      </c>
      <c r="C87" s="42" t="str">
        <f>IF(B87&lt;&gt;"",LOOKUP(LEFT(Summary!B80)&amp;INT(Summary!C80/5)*5,Implements!$C$13:$C$44,Implements!$D$13:$D$44),"")</f>
        <v/>
      </c>
      <c r="D87" s="38"/>
      <c r="E87" s="38"/>
      <c r="F87" s="38"/>
      <c r="G87" s="39" t="str">
        <f t="shared" si="2"/>
        <v/>
      </c>
      <c r="H87" s="38"/>
      <c r="I87" s="38"/>
      <c r="J87" s="38"/>
      <c r="K87" s="39" t="str">
        <f t="shared" si="3"/>
        <v/>
      </c>
      <c r="L87" s="40"/>
    </row>
    <row r="88" spans="1:12" ht="25.9" customHeight="1" x14ac:dyDescent="0.25">
      <c r="A88" s="41" t="str">
        <f>IF(Summary!A81&lt;&gt;"",Summary!A81,"")</f>
        <v/>
      </c>
      <c r="B88" s="42" t="str">
        <f>IF(Summary!C81&lt;&gt;"",LEFT(Summary!B81)&amp;Summary!C81,"")</f>
        <v/>
      </c>
      <c r="C88" s="42" t="str">
        <f>IF(B88&lt;&gt;"",LOOKUP(LEFT(Summary!B81)&amp;INT(Summary!C81/5)*5,Implements!$C$13:$C$44,Implements!$D$13:$D$44),"")</f>
        <v/>
      </c>
      <c r="D88" s="38"/>
      <c r="E88" s="38"/>
      <c r="F88" s="38"/>
      <c r="G88" s="39" t="str">
        <f t="shared" si="2"/>
        <v/>
      </c>
      <c r="H88" s="38"/>
      <c r="I88" s="38"/>
      <c r="J88" s="38"/>
      <c r="K88" s="39" t="str">
        <f t="shared" si="3"/>
        <v/>
      </c>
      <c r="L88" s="40"/>
    </row>
    <row r="89" spans="1:12" ht="25.9" customHeight="1" x14ac:dyDescent="0.25">
      <c r="A89" s="41" t="str">
        <f>IF(Summary!A82&lt;&gt;"",Summary!A82,"")</f>
        <v/>
      </c>
      <c r="B89" s="42" t="str">
        <f>IF(Summary!C82&lt;&gt;"",LEFT(Summary!B82)&amp;Summary!C82,"")</f>
        <v/>
      </c>
      <c r="C89" s="42" t="str">
        <f>IF(B89&lt;&gt;"",LOOKUP(LEFT(Summary!B82)&amp;INT(Summary!C82/5)*5,Implements!$C$13:$C$44,Implements!$D$13:$D$44),"")</f>
        <v/>
      </c>
      <c r="D89" s="38"/>
      <c r="E89" s="38"/>
      <c r="F89" s="38"/>
      <c r="G89" s="39" t="str">
        <f t="shared" si="2"/>
        <v/>
      </c>
      <c r="H89" s="38"/>
      <c r="I89" s="38"/>
      <c r="J89" s="38"/>
      <c r="K89" s="39" t="str">
        <f t="shared" si="3"/>
        <v/>
      </c>
      <c r="L89" s="40"/>
    </row>
    <row r="90" spans="1:12" ht="25.9" customHeight="1" x14ac:dyDescent="0.25">
      <c r="A90" s="41" t="str">
        <f>IF(Summary!A83&lt;&gt;"",Summary!A83,"")</f>
        <v/>
      </c>
      <c r="B90" s="42" t="str">
        <f>IF(Summary!C83&lt;&gt;"",LEFT(Summary!B83)&amp;Summary!C83,"")</f>
        <v/>
      </c>
      <c r="C90" s="42" t="str">
        <f>IF(B90&lt;&gt;"",LOOKUP(LEFT(Summary!B83)&amp;INT(Summary!C83/5)*5,Implements!$C$13:$C$44,Implements!$D$13:$D$44),"")</f>
        <v/>
      </c>
      <c r="D90" s="38"/>
      <c r="E90" s="38"/>
      <c r="F90" s="38"/>
      <c r="G90" s="39" t="str">
        <f t="shared" si="2"/>
        <v/>
      </c>
      <c r="H90" s="38"/>
      <c r="I90" s="38"/>
      <c r="J90" s="38"/>
      <c r="K90" s="39" t="str">
        <f t="shared" si="3"/>
        <v/>
      </c>
      <c r="L90" s="40"/>
    </row>
    <row r="91" spans="1:12" ht="25.9" customHeight="1" x14ac:dyDescent="0.25">
      <c r="A91" s="41" t="str">
        <f>IF(Summary!A84&lt;&gt;"",Summary!A84,"")</f>
        <v/>
      </c>
      <c r="B91" s="42" t="str">
        <f>IF(Summary!C84&lt;&gt;"",LEFT(Summary!B84)&amp;Summary!C84,"")</f>
        <v/>
      </c>
      <c r="C91" s="42" t="str">
        <f>IF(B91&lt;&gt;"",LOOKUP(LEFT(Summary!B84)&amp;INT(Summary!C84/5)*5,Implements!$C$13:$C$44,Implements!$D$13:$D$44),"")</f>
        <v/>
      </c>
      <c r="D91" s="38"/>
      <c r="E91" s="38"/>
      <c r="F91" s="38"/>
      <c r="G91" s="39" t="str">
        <f t="shared" si="2"/>
        <v/>
      </c>
      <c r="H91" s="38"/>
      <c r="I91" s="38"/>
      <c r="J91" s="38"/>
      <c r="K91" s="39" t="str">
        <f t="shared" si="3"/>
        <v/>
      </c>
      <c r="L91" s="40"/>
    </row>
    <row r="92" spans="1:12" ht="25.9" customHeight="1" x14ac:dyDescent="0.25">
      <c r="A92" s="41" t="str">
        <f>IF(Summary!A85&lt;&gt;"",Summary!A85,"")</f>
        <v/>
      </c>
      <c r="B92" s="42" t="str">
        <f>IF(Summary!C85&lt;&gt;"",LEFT(Summary!B85)&amp;Summary!C85,"")</f>
        <v/>
      </c>
      <c r="C92" s="42" t="str">
        <f>IF(B92&lt;&gt;"",LOOKUP(LEFT(Summary!B85)&amp;INT(Summary!C85/5)*5,Implements!$C$13:$C$44,Implements!$D$13:$D$44),"")</f>
        <v/>
      </c>
      <c r="D92" s="38"/>
      <c r="E92" s="38"/>
      <c r="F92" s="38"/>
      <c r="G92" s="39" t="str">
        <f t="shared" si="2"/>
        <v/>
      </c>
      <c r="H92" s="38"/>
      <c r="I92" s="38"/>
      <c r="J92" s="38"/>
      <c r="K92" s="39" t="str">
        <f t="shared" si="3"/>
        <v/>
      </c>
      <c r="L92" s="40"/>
    </row>
    <row r="93" spans="1:12" ht="25.9" customHeight="1" x14ac:dyDescent="0.25">
      <c r="A93" s="41" t="str">
        <f>IF(Summary!A86&lt;&gt;"",Summary!A86,"")</f>
        <v/>
      </c>
      <c r="B93" s="42" t="str">
        <f>IF(Summary!C86&lt;&gt;"",LEFT(Summary!B86)&amp;Summary!C86,"")</f>
        <v/>
      </c>
      <c r="C93" s="42" t="str">
        <f>IF(B93&lt;&gt;"",LOOKUP(LEFT(Summary!B86)&amp;INT(Summary!C86/5)*5,Implements!$C$13:$C$44,Implements!$D$13:$D$44),"")</f>
        <v/>
      </c>
      <c r="D93" s="38"/>
      <c r="E93" s="38"/>
      <c r="F93" s="38"/>
      <c r="G93" s="39" t="str">
        <f t="shared" si="2"/>
        <v/>
      </c>
      <c r="H93" s="38"/>
      <c r="I93" s="38"/>
      <c r="J93" s="38"/>
      <c r="K93" s="39" t="str">
        <f t="shared" si="3"/>
        <v/>
      </c>
      <c r="L93" s="40"/>
    </row>
  </sheetData>
  <sheetProtection selectLockedCells="1"/>
  <mergeCells count="3">
    <mergeCell ref="A1:H1"/>
    <mergeCell ref="I1:L2"/>
    <mergeCell ref="A2:E2"/>
  </mergeCells>
  <printOptions horizontalCentered="1"/>
  <pageMargins left="0.25" right="0.25" top="0.25" bottom="1" header="0.3" footer="0.3"/>
  <pageSetup scale="99" fitToHeight="0" orientation="landscape"/>
  <headerFooter>
    <oddFooter>&amp;LOfficials' Signatures: ______________________________________|________________________________________|____________________________________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2">
    <pageSetUpPr fitToPage="1"/>
  </sheetPr>
  <dimension ref="A1:L93"/>
  <sheetViews>
    <sheetView workbookViewId="0">
      <pane ySplit="3" topLeftCell="A13" activePane="bottomLeft" state="frozen"/>
      <selection pane="bottomLeft" activeCell="D14" sqref="D14"/>
    </sheetView>
  </sheetViews>
  <sheetFormatPr defaultColWidth="0" defaultRowHeight="18" zeroHeight="1" x14ac:dyDescent="0.25"/>
  <cols>
    <col min="1" max="1" width="30.7109375" style="35" customWidth="1"/>
    <col min="2" max="2" width="6.7109375" style="35" customWidth="1"/>
    <col min="3" max="3" width="7.7109375" style="35" customWidth="1"/>
    <col min="4" max="11" width="10.28515625" style="35" customWidth="1"/>
    <col min="12" max="12" width="5.7109375" style="35" customWidth="1"/>
    <col min="13" max="16384" width="9.140625" style="35" hidden="1"/>
  </cols>
  <sheetData>
    <row r="1" spans="1:12" ht="27" x14ac:dyDescent="0.35">
      <c r="A1" s="71" t="str">
        <f>Summary!A1</f>
        <v xml:space="preserve"> MČR Vrhačský pětiboj masters</v>
      </c>
      <c r="B1" s="71"/>
      <c r="C1" s="71"/>
      <c r="D1" s="71"/>
      <c r="E1" s="71"/>
      <c r="F1" s="71"/>
      <c r="G1" s="71"/>
      <c r="H1" s="71"/>
      <c r="I1" s="72" t="s">
        <v>93</v>
      </c>
      <c r="J1" s="73"/>
      <c r="K1" s="73"/>
      <c r="L1" s="73"/>
    </row>
    <row r="2" spans="1:12" ht="20.25" x14ac:dyDescent="0.3">
      <c r="A2" s="75" t="str">
        <f>Summary!A3</f>
        <v xml:space="preserve"> 10.09.2022 </v>
      </c>
      <c r="B2" s="75"/>
      <c r="C2" s="75"/>
      <c r="D2" s="75"/>
      <c r="E2" s="75"/>
      <c r="I2" s="74"/>
      <c r="J2" s="74"/>
      <c r="K2" s="74"/>
      <c r="L2" s="74"/>
    </row>
    <row r="3" spans="1:12" s="36" customFormat="1" x14ac:dyDescent="0.25">
      <c r="A3" s="37" t="s">
        <v>16</v>
      </c>
      <c r="B3" s="37" t="s">
        <v>90</v>
      </c>
      <c r="C3" s="37" t="s">
        <v>81</v>
      </c>
      <c r="D3" s="37" t="s">
        <v>82</v>
      </c>
      <c r="E3" s="37" t="s">
        <v>83</v>
      </c>
      <c r="F3" s="37" t="s">
        <v>84</v>
      </c>
      <c r="G3" s="37" t="s">
        <v>85</v>
      </c>
      <c r="H3" s="37" t="s">
        <v>86</v>
      </c>
      <c r="I3" s="37" t="s">
        <v>87</v>
      </c>
      <c r="J3" s="37" t="s">
        <v>88</v>
      </c>
      <c r="K3" s="37" t="s">
        <v>85</v>
      </c>
      <c r="L3" s="37" t="s">
        <v>89</v>
      </c>
    </row>
    <row r="4" spans="1:12" ht="25.9" customHeight="1" x14ac:dyDescent="0.25">
      <c r="A4" s="41" t="str">
        <f>IF(Summary!A5&lt;&gt;"",Summary!A5,"")</f>
        <v>Peňáz Pavel</v>
      </c>
      <c r="B4" s="42" t="str">
        <f>IF(Summary!C5&lt;&gt;"",LEFT(Summary!B5)&amp;Summary!C5,"")</f>
        <v>M53</v>
      </c>
      <c r="C4" s="42" t="str">
        <f>IF(B4&lt;&gt;"",LOOKUP(LEFT(Summary!B5)&amp;INT(Summary!C5/5)*5,Implements!$C$13:$C$44,Implements!$D$13:$D$44),"")</f>
        <v>6k</v>
      </c>
      <c r="D4" s="38"/>
      <c r="E4" s="38"/>
      <c r="F4" s="38"/>
      <c r="G4" s="39" t="str">
        <f>IF(ISBLANK(D4),"",IF(SUM(D4:F4)&gt;0,MAX(D4:F4),D4))</f>
        <v/>
      </c>
      <c r="H4" s="38"/>
      <c r="I4" s="38"/>
      <c r="J4" s="38"/>
      <c r="K4" s="39" t="str">
        <f>IF(ISBLANK(D4),"",IF(SUM(D4:F4,H4:J4)&gt;0,MAX(D4:F4,H4:J4),D4))</f>
        <v/>
      </c>
      <c r="L4" s="40"/>
    </row>
    <row r="5" spans="1:12" ht="25.9" customHeight="1" x14ac:dyDescent="0.25">
      <c r="A5" s="41" t="e">
        <f>IF(Summary!#REF!&lt;&gt;"",Summary!#REF!,"")</f>
        <v>#REF!</v>
      </c>
      <c r="B5" s="42" t="e">
        <f>IF(Summary!#REF!&lt;&gt;"",LEFT(Summary!#REF!)&amp;Summary!#REF!,"")</f>
        <v>#REF!</v>
      </c>
      <c r="C5" s="42" t="e">
        <f>IF(B5&lt;&gt;"",LOOKUP(LEFT(Summary!#REF!)&amp;INT(Summary!#REF!/5)*5,Implements!$C$13:$C$44,Implements!$D$13:$D$44),"")</f>
        <v>#REF!</v>
      </c>
      <c r="D5" s="38"/>
      <c r="E5" s="38"/>
      <c r="F5" s="38"/>
      <c r="G5" s="39" t="str">
        <f t="shared" ref="G5:G68" si="0">IF(ISBLANK(D5),"",IF(SUM(D5:F5)&gt;0,MAX(D5:F5),D5))</f>
        <v/>
      </c>
      <c r="H5" s="38"/>
      <c r="I5" s="38"/>
      <c r="J5" s="38"/>
      <c r="K5" s="39" t="str">
        <f t="shared" ref="K5:K68" si="1">IF(ISBLANK(D5),"",IF(SUM(D5:F5,H5:J5)&gt;0,MAX(D5:F5,H5:J5),D5))</f>
        <v/>
      </c>
      <c r="L5" s="40"/>
    </row>
    <row r="6" spans="1:12" ht="25.9" customHeight="1" x14ac:dyDescent="0.25">
      <c r="A6" s="41" t="str">
        <f>IF(Summary!A6&lt;&gt;"",Summary!A6,"")</f>
        <v>Bakala Jan</v>
      </c>
      <c r="B6" s="42" t="str">
        <f>IF(Summary!C6&lt;&gt;"",LEFT(Summary!B6)&amp;Summary!C6,"")</f>
        <v>M59</v>
      </c>
      <c r="C6" s="42" t="str">
        <f>IF(B6&lt;&gt;"",LOOKUP(LEFT(Summary!B6)&amp;INT(Summary!C6/5)*5,Implements!$C$13:$C$44,Implements!$D$13:$D$44),"")</f>
        <v>6k</v>
      </c>
      <c r="D6" s="38"/>
      <c r="E6" s="38"/>
      <c r="F6" s="38"/>
      <c r="G6" s="39" t="str">
        <f t="shared" si="0"/>
        <v/>
      </c>
      <c r="H6" s="38"/>
      <c r="I6" s="38"/>
      <c r="J6" s="38"/>
      <c r="K6" s="39" t="str">
        <f t="shared" si="1"/>
        <v/>
      </c>
      <c r="L6" s="40"/>
    </row>
    <row r="7" spans="1:12" ht="25.9" customHeight="1" x14ac:dyDescent="0.25">
      <c r="A7" s="41" t="str">
        <f>IF(Summary!A7&lt;&gt;"",Summary!A7,"")</f>
        <v>Kadlečík Vladimír</v>
      </c>
      <c r="B7" s="42" t="str">
        <f>IF(Summary!C7&lt;&gt;"",LEFT(Summary!B7)&amp;Summary!C7,"")</f>
        <v>M50</v>
      </c>
      <c r="C7" s="42" t="str">
        <f>IF(B7&lt;&gt;"",LOOKUP(LEFT(Summary!B7)&amp;INT(Summary!C7/5)*5,Implements!$C$13:$C$44,Implements!$D$13:$D$44),"")</f>
        <v>6k</v>
      </c>
      <c r="D7" s="38"/>
      <c r="E7" s="38"/>
      <c r="F7" s="38"/>
      <c r="G7" s="39" t="str">
        <f t="shared" si="0"/>
        <v/>
      </c>
      <c r="H7" s="38"/>
      <c r="I7" s="38"/>
      <c r="J7" s="38"/>
      <c r="K7" s="39" t="str">
        <f t="shared" si="1"/>
        <v/>
      </c>
      <c r="L7" s="40"/>
    </row>
    <row r="8" spans="1:12" ht="25.9" customHeight="1" x14ac:dyDescent="0.25">
      <c r="A8" s="41" t="str">
        <f>IF(Summary!A8&lt;&gt;"",Summary!A8,"")</f>
        <v>Táborský Jiří</v>
      </c>
      <c r="B8" s="42" t="str">
        <f>IF(Summary!C8&lt;&gt;"",LEFT(Summary!B8)&amp;Summary!C8,"")</f>
        <v>M59</v>
      </c>
      <c r="C8" s="42" t="str">
        <f>IF(B8&lt;&gt;"",LOOKUP(LEFT(Summary!B8)&amp;INT(Summary!C8/5)*5,Implements!$C$13:$C$44,Implements!$D$13:$D$44),"")</f>
        <v>6k</v>
      </c>
      <c r="D8" s="38"/>
      <c r="E8" s="38"/>
      <c r="F8" s="38"/>
      <c r="G8" s="39" t="str">
        <f t="shared" si="0"/>
        <v/>
      </c>
      <c r="H8" s="38"/>
      <c r="I8" s="38"/>
      <c r="J8" s="38"/>
      <c r="K8" s="39" t="str">
        <f t="shared" si="1"/>
        <v/>
      </c>
      <c r="L8" s="40"/>
    </row>
    <row r="9" spans="1:12" ht="25.9" customHeight="1" x14ac:dyDescent="0.25">
      <c r="A9" s="41" t="str">
        <f>IF(Summary!A9&lt;&gt;"",Summary!A9,"")</f>
        <v>Kuděj Pavel</v>
      </c>
      <c r="B9" s="42" t="str">
        <f>IF(Summary!C9&lt;&gt;"",LEFT(Summary!B9)&amp;Summary!C9,"")</f>
        <v>M43</v>
      </c>
      <c r="C9" s="42" t="str">
        <f>IF(B9&lt;&gt;"",LOOKUP(LEFT(Summary!B9)&amp;INT(Summary!C9/5)*5,Implements!$C$13:$C$44,Implements!$D$13:$D$44),"")</f>
        <v>16lb</v>
      </c>
      <c r="D9" s="38"/>
      <c r="E9" s="38"/>
      <c r="F9" s="38"/>
      <c r="G9" s="39" t="str">
        <f t="shared" si="0"/>
        <v/>
      </c>
      <c r="H9" s="38"/>
      <c r="I9" s="38"/>
      <c r="J9" s="38"/>
      <c r="K9" s="39" t="str">
        <f t="shared" si="1"/>
        <v/>
      </c>
      <c r="L9" s="40"/>
    </row>
    <row r="10" spans="1:12" ht="25.9" customHeight="1" x14ac:dyDescent="0.25">
      <c r="A10" s="41" t="str">
        <f>IF(Summary!A10&lt;&gt;"",Summary!A10,"")</f>
        <v>Klíma Mojmír</v>
      </c>
      <c r="B10" s="42" t="str">
        <f>IF(Summary!C10&lt;&gt;"",LEFT(Summary!B10)&amp;Summary!C10,"")</f>
        <v>M47</v>
      </c>
      <c r="C10" s="42" t="str">
        <f>IF(B10&lt;&gt;"",LOOKUP(LEFT(Summary!B10)&amp;INT(Summary!C10/5)*5,Implements!$C$13:$C$44,Implements!$D$13:$D$44),"")</f>
        <v>16lb</v>
      </c>
      <c r="D10" s="38"/>
      <c r="E10" s="38"/>
      <c r="F10" s="38"/>
      <c r="G10" s="39" t="str">
        <f t="shared" si="0"/>
        <v/>
      </c>
      <c r="H10" s="38"/>
      <c r="I10" s="38"/>
      <c r="J10" s="38"/>
      <c r="K10" s="39" t="str">
        <f t="shared" si="1"/>
        <v/>
      </c>
      <c r="L10" s="40"/>
    </row>
    <row r="11" spans="1:12" ht="25.9" customHeight="1" x14ac:dyDescent="0.25">
      <c r="A11" s="41" t="e">
        <f>IF(Summary!#REF!&lt;&gt;"",Summary!#REF!,"")</f>
        <v>#REF!</v>
      </c>
      <c r="B11" s="42" t="e">
        <f>IF(Summary!#REF!&lt;&gt;"",LEFT(Summary!#REF!)&amp;Summary!#REF!,"")</f>
        <v>#REF!</v>
      </c>
      <c r="C11" s="42" t="e">
        <f>IF(B11&lt;&gt;"",LOOKUP(LEFT(Summary!#REF!)&amp;INT(Summary!#REF!/5)*5,Implements!$C$13:$C$44,Implements!$D$13:$D$44),"")</f>
        <v>#REF!</v>
      </c>
      <c r="D11" s="38"/>
      <c r="E11" s="38"/>
      <c r="F11" s="38"/>
      <c r="G11" s="39" t="str">
        <f t="shared" si="0"/>
        <v/>
      </c>
      <c r="H11" s="38"/>
      <c r="I11" s="38"/>
      <c r="J11" s="38"/>
      <c r="K11" s="39" t="str">
        <f t="shared" si="1"/>
        <v/>
      </c>
      <c r="L11" s="40"/>
    </row>
    <row r="12" spans="1:12" ht="25.9" customHeight="1" x14ac:dyDescent="0.25">
      <c r="A12" s="41" t="str">
        <f>IF(Summary!A11&lt;&gt;"",Summary!A11,"")</f>
        <v>Matura Jiří</v>
      </c>
      <c r="B12" s="42" t="str">
        <f>IF(Summary!C11&lt;&gt;"",LEFT(Summary!B11)&amp;Summary!C11,"")</f>
        <v>M55</v>
      </c>
      <c r="C12" s="42" t="str">
        <f>IF(B12&lt;&gt;"",LOOKUP(LEFT(Summary!B11)&amp;INT(Summary!C11/5)*5,Implements!$C$13:$C$44,Implements!$D$13:$D$44),"")</f>
        <v>6k</v>
      </c>
      <c r="D12" s="38"/>
      <c r="E12" s="38"/>
      <c r="F12" s="38"/>
      <c r="G12" s="39" t="str">
        <f t="shared" si="0"/>
        <v/>
      </c>
      <c r="H12" s="38"/>
      <c r="I12" s="38"/>
      <c r="J12" s="38"/>
      <c r="K12" s="39" t="str">
        <f t="shared" si="1"/>
        <v/>
      </c>
      <c r="L12" s="40"/>
    </row>
    <row r="13" spans="1:12" ht="25.9" customHeight="1" x14ac:dyDescent="0.25">
      <c r="A13" s="41" t="e">
        <f>IF(Summary!#REF!&lt;&gt;"",Summary!#REF!,"")</f>
        <v>#REF!</v>
      </c>
      <c r="B13" s="42" t="e">
        <f>IF(Summary!#REF!&lt;&gt;"",LEFT(Summary!#REF!)&amp;Summary!#REF!,"")</f>
        <v>#REF!</v>
      </c>
      <c r="C13" s="42" t="e">
        <f>IF(B13&lt;&gt;"",LOOKUP(LEFT(Summary!#REF!)&amp;INT(Summary!#REF!/5)*5,Implements!$C$13:$C$44,Implements!$D$13:$D$44),"")</f>
        <v>#REF!</v>
      </c>
      <c r="D13" s="38"/>
      <c r="E13" s="38"/>
      <c r="F13" s="38"/>
      <c r="G13" s="39" t="str">
        <f t="shared" si="0"/>
        <v/>
      </c>
      <c r="H13" s="38"/>
      <c r="I13" s="38"/>
      <c r="J13" s="38"/>
      <c r="K13" s="39" t="str">
        <f t="shared" si="1"/>
        <v/>
      </c>
      <c r="L13" s="40"/>
    </row>
    <row r="14" spans="1:12" ht="25.9" customHeight="1" x14ac:dyDescent="0.25">
      <c r="A14" s="41" t="str">
        <f>IF(Summary!A12&lt;&gt;"",Summary!A12,"")</f>
        <v>Heinl Martin</v>
      </c>
      <c r="B14" s="42" t="str">
        <f>IF(Summary!C12&lt;&gt;"",LEFT(Summary!B12)&amp;Summary!C12,"")</f>
        <v>M49</v>
      </c>
      <c r="C14" s="42" t="str">
        <f>IF(B14&lt;&gt;"",LOOKUP(LEFT(Summary!B12)&amp;INT(Summary!C12/5)*5,Implements!$C$13:$C$44,Implements!$D$13:$D$44),"")</f>
        <v>16lb</v>
      </c>
      <c r="D14" s="38"/>
      <c r="E14" s="38"/>
      <c r="F14" s="38"/>
      <c r="G14" s="39" t="str">
        <f t="shared" si="0"/>
        <v/>
      </c>
      <c r="H14" s="38"/>
      <c r="I14" s="38"/>
      <c r="J14" s="38"/>
      <c r="K14" s="39" t="str">
        <f t="shared" si="1"/>
        <v/>
      </c>
      <c r="L14" s="40"/>
    </row>
    <row r="15" spans="1:12" ht="25.9" customHeight="1" x14ac:dyDescent="0.25">
      <c r="A15" s="41" t="str">
        <f>IF(Summary!A13&lt;&gt;"",Summary!A13,"")</f>
        <v>Tlapák Michal</v>
      </c>
      <c r="B15" s="42" t="str">
        <f>IF(Summary!C13&lt;&gt;"",LEFT(Summary!B13)&amp;Summary!C13,"")</f>
        <v>M40</v>
      </c>
      <c r="C15" s="42" t="str">
        <f>IF(B15&lt;&gt;"",LOOKUP(LEFT(Summary!B13)&amp;INT(Summary!C13/5)*5,Implements!$C$13:$C$44,Implements!$D$13:$D$44),"")</f>
        <v>16lb</v>
      </c>
      <c r="D15" s="38"/>
      <c r="E15" s="38"/>
      <c r="F15" s="38"/>
      <c r="G15" s="39" t="str">
        <f t="shared" si="0"/>
        <v/>
      </c>
      <c r="H15" s="38"/>
      <c r="I15" s="38"/>
      <c r="J15" s="38"/>
      <c r="K15" s="39" t="str">
        <f t="shared" si="1"/>
        <v/>
      </c>
      <c r="L15" s="40"/>
    </row>
    <row r="16" spans="1:12" ht="25.9" customHeight="1" x14ac:dyDescent="0.25">
      <c r="A16" s="41" t="str">
        <f>IF(Summary!A14&lt;&gt;"",Summary!A14,"")</f>
        <v>Zákoucký Vít</v>
      </c>
      <c r="B16" s="42" t="str">
        <f>IF(Summary!C14&lt;&gt;"",LEFT(Summary!B14)&amp;Summary!C14,"")</f>
        <v>M44</v>
      </c>
      <c r="C16" s="42" t="str">
        <f>IF(B16&lt;&gt;"",LOOKUP(LEFT(Summary!B14)&amp;INT(Summary!C14/5)*5,Implements!$C$13:$C$44,Implements!$D$13:$D$44),"")</f>
        <v>16lb</v>
      </c>
      <c r="D16" s="38"/>
      <c r="E16" s="38"/>
      <c r="F16" s="38"/>
      <c r="G16" s="39" t="str">
        <f t="shared" si="0"/>
        <v/>
      </c>
      <c r="H16" s="38"/>
      <c r="I16" s="38"/>
      <c r="J16" s="38"/>
      <c r="K16" s="39" t="str">
        <f t="shared" si="1"/>
        <v/>
      </c>
      <c r="L16" s="40"/>
    </row>
    <row r="17" spans="1:12" ht="25.9" customHeight="1" x14ac:dyDescent="0.25">
      <c r="A17" s="41" t="str">
        <f>IF(Summary!A15&lt;&gt;"",Summary!A15,"")</f>
        <v>Zelinka Petr</v>
      </c>
      <c r="B17" s="42" t="str">
        <f>IF(Summary!C15&lt;&gt;"",LEFT(Summary!B15)&amp;Summary!C15,"")</f>
        <v>M54</v>
      </c>
      <c r="C17" s="42" t="str">
        <f>IF(B17&lt;&gt;"",LOOKUP(LEFT(Summary!B15)&amp;INT(Summary!C15/5)*5,Implements!$C$13:$C$44,Implements!$D$13:$D$44),"")</f>
        <v>6k</v>
      </c>
      <c r="D17" s="38"/>
      <c r="E17" s="38"/>
      <c r="F17" s="38"/>
      <c r="G17" s="39" t="str">
        <f t="shared" si="0"/>
        <v/>
      </c>
      <c r="H17" s="38"/>
      <c r="I17" s="38"/>
      <c r="J17" s="38"/>
      <c r="K17" s="39" t="str">
        <f t="shared" si="1"/>
        <v/>
      </c>
      <c r="L17" s="40"/>
    </row>
    <row r="18" spans="1:12" ht="25.9" customHeight="1" x14ac:dyDescent="0.25">
      <c r="A18" s="41" t="str">
        <f>IF(Summary!A16&lt;&gt;"",Summary!A16,"")</f>
        <v>Podzemský Václav</v>
      </c>
      <c r="B18" s="42" t="str">
        <f>IF(Summary!C16&lt;&gt;"",LEFT(Summary!B16)&amp;Summary!C16,"")</f>
        <v>M37</v>
      </c>
      <c r="C18" s="42" t="str">
        <f>IF(B18&lt;&gt;"",LOOKUP(LEFT(Summary!B16)&amp;INT(Summary!C16/5)*5,Implements!$C$13:$C$44,Implements!$D$13:$D$44),"")</f>
        <v>16lb</v>
      </c>
      <c r="D18" s="38"/>
      <c r="E18" s="38"/>
      <c r="F18" s="38"/>
      <c r="G18" s="39" t="str">
        <f t="shared" si="0"/>
        <v/>
      </c>
      <c r="H18" s="38"/>
      <c r="I18" s="38"/>
      <c r="J18" s="38"/>
      <c r="K18" s="39" t="str">
        <f t="shared" si="1"/>
        <v/>
      </c>
      <c r="L18" s="40"/>
    </row>
    <row r="19" spans="1:12" ht="25.9" customHeight="1" x14ac:dyDescent="0.25">
      <c r="A19" s="41" t="str">
        <f>IF(Summary!A17&lt;&gt;"",Summary!A17,"")</f>
        <v>Rus Vít</v>
      </c>
      <c r="B19" s="42" t="str">
        <f>IF(Summary!C17&lt;&gt;"",LEFT(Summary!B17)&amp;Summary!C17,"")</f>
        <v>M46</v>
      </c>
      <c r="C19" s="42" t="str">
        <f>IF(B19&lt;&gt;"",LOOKUP(LEFT(Summary!B17)&amp;INT(Summary!C17/5)*5,Implements!$C$13:$C$44,Implements!$D$13:$D$44),"")</f>
        <v>16lb</v>
      </c>
      <c r="D19" s="38"/>
      <c r="E19" s="38"/>
      <c r="F19" s="38"/>
      <c r="G19" s="39" t="str">
        <f t="shared" si="0"/>
        <v/>
      </c>
      <c r="H19" s="38"/>
      <c r="I19" s="38"/>
      <c r="J19" s="38"/>
      <c r="K19" s="39" t="str">
        <f t="shared" si="1"/>
        <v/>
      </c>
      <c r="L19" s="40"/>
    </row>
    <row r="20" spans="1:12" ht="25.9" customHeight="1" x14ac:dyDescent="0.25">
      <c r="A20" s="41" t="str">
        <f>IF(Summary!A18&lt;&gt;"",Summary!A18,"")</f>
        <v>Toman Václav</v>
      </c>
      <c r="B20" s="42" t="str">
        <f>IF(Summary!C18&lt;&gt;"",LEFT(Summary!B18)&amp;Summary!C18,"")</f>
        <v>M50</v>
      </c>
      <c r="C20" s="42" t="str">
        <f>IF(B20&lt;&gt;"",LOOKUP(LEFT(Summary!B18)&amp;INT(Summary!C18/5)*5,Implements!$C$13:$C$44,Implements!$D$13:$D$44),"")</f>
        <v>6k</v>
      </c>
      <c r="D20" s="38"/>
      <c r="E20" s="38"/>
      <c r="F20" s="38"/>
      <c r="G20" s="39" t="str">
        <f t="shared" si="0"/>
        <v/>
      </c>
      <c r="H20" s="38"/>
      <c r="I20" s="38"/>
      <c r="J20" s="38"/>
      <c r="K20" s="39" t="str">
        <f t="shared" si="1"/>
        <v/>
      </c>
      <c r="L20" s="40"/>
    </row>
    <row r="21" spans="1:12" ht="25.9" customHeight="1" x14ac:dyDescent="0.25">
      <c r="A21" s="41" t="str">
        <f>IF(Summary!A19&lt;&gt;"",Summary!A19,"")</f>
        <v/>
      </c>
      <c r="B21" s="42" t="str">
        <f>IF(Summary!C19&lt;&gt;"",LEFT(Summary!B19)&amp;Summary!C19,"")</f>
        <v/>
      </c>
      <c r="C21" s="42" t="str">
        <f>IF(B21&lt;&gt;"",LOOKUP(LEFT(Summary!B19)&amp;INT(Summary!C19/5)*5,Implements!$C$13:$C$44,Implements!$D$13:$D$44),"")</f>
        <v/>
      </c>
      <c r="D21" s="38"/>
      <c r="E21" s="38"/>
      <c r="F21" s="38"/>
      <c r="G21" s="39" t="str">
        <f t="shared" si="0"/>
        <v/>
      </c>
      <c r="H21" s="38"/>
      <c r="I21" s="38"/>
      <c r="J21" s="38"/>
      <c r="K21" s="39" t="str">
        <f t="shared" si="1"/>
        <v/>
      </c>
      <c r="L21" s="40"/>
    </row>
    <row r="22" spans="1:12" ht="25.9" customHeight="1" x14ac:dyDescent="0.25">
      <c r="A22" s="41" t="str">
        <f>IF(Summary!A20&lt;&gt;"",Summary!A20,"")</f>
        <v>Zwolski Edward</v>
      </c>
      <c r="B22" s="42" t="str">
        <f>IF(Summary!C20&lt;&gt;"",LEFT(Summary!B20)&amp;Summary!C20,"")</f>
        <v>M66</v>
      </c>
      <c r="C22" s="42" t="str">
        <f>IF(B22&lt;&gt;"",LOOKUP(LEFT(Summary!B20)&amp;INT(Summary!C20/5)*5,Implements!$C$13:$C$44,Implements!$D$13:$D$44),"")</f>
        <v>5k</v>
      </c>
      <c r="D22" s="38"/>
      <c r="E22" s="38"/>
      <c r="F22" s="38"/>
      <c r="G22" s="39" t="str">
        <f t="shared" si="0"/>
        <v/>
      </c>
      <c r="H22" s="38"/>
      <c r="I22" s="38"/>
      <c r="J22" s="38"/>
      <c r="K22" s="39" t="str">
        <f t="shared" si="1"/>
        <v/>
      </c>
      <c r="L22" s="40"/>
    </row>
    <row r="23" spans="1:12" ht="25.9" customHeight="1" x14ac:dyDescent="0.25">
      <c r="A23" s="41" t="str">
        <f>IF(Summary!A21&lt;&gt;"",Summary!A21,"")</f>
        <v>Taibr Pavel</v>
      </c>
      <c r="B23" s="42" t="str">
        <f>IF(Summary!C21&lt;&gt;"",LEFT(Summary!B21)&amp;Summary!C21,"")</f>
        <v>M66</v>
      </c>
      <c r="C23" s="42" t="str">
        <f>IF(B23&lt;&gt;"",LOOKUP(LEFT(Summary!B21)&amp;INT(Summary!C21/5)*5,Implements!$C$13:$C$44,Implements!$D$13:$D$44),"")</f>
        <v>5k</v>
      </c>
      <c r="D23" s="38"/>
      <c r="E23" s="38"/>
      <c r="F23" s="38"/>
      <c r="G23" s="39" t="str">
        <f t="shared" si="0"/>
        <v/>
      </c>
      <c r="H23" s="38"/>
      <c r="I23" s="38"/>
      <c r="J23" s="38"/>
      <c r="K23" s="39" t="str">
        <f t="shared" si="1"/>
        <v/>
      </c>
      <c r="L23" s="40"/>
    </row>
    <row r="24" spans="1:12" ht="25.9" customHeight="1" x14ac:dyDescent="0.25">
      <c r="A24" s="41" t="e">
        <f>IF(Summary!#REF!&lt;&gt;"",Summary!#REF!,"")</f>
        <v>#REF!</v>
      </c>
      <c r="B24" s="42" t="e">
        <f>IF(Summary!#REF!&lt;&gt;"",LEFT(Summary!#REF!)&amp;Summary!#REF!,"")</f>
        <v>#REF!</v>
      </c>
      <c r="C24" s="42" t="e">
        <f>IF(B24&lt;&gt;"",LOOKUP(LEFT(Summary!#REF!)&amp;INT(Summary!#REF!/5)*5,Implements!$C$13:$C$44,Implements!$D$13:$D$44),"")</f>
        <v>#REF!</v>
      </c>
      <c r="D24" s="38"/>
      <c r="E24" s="38"/>
      <c r="F24" s="38"/>
      <c r="G24" s="39" t="str">
        <f t="shared" si="0"/>
        <v/>
      </c>
      <c r="H24" s="38"/>
      <c r="I24" s="38"/>
      <c r="J24" s="38"/>
      <c r="K24" s="39" t="str">
        <f t="shared" si="1"/>
        <v/>
      </c>
      <c r="L24" s="40"/>
    </row>
    <row r="25" spans="1:12" ht="25.9" customHeight="1" x14ac:dyDescent="0.25">
      <c r="A25" s="41" t="str">
        <f>IF(Summary!A22&lt;&gt;"",Summary!A22,"")</f>
        <v>Veleba Pavel</v>
      </c>
      <c r="B25" s="42" t="str">
        <f>IF(Summary!C22&lt;&gt;"",LEFT(Summary!B22)&amp;Summary!C22,"")</f>
        <v>M69</v>
      </c>
      <c r="C25" s="42" t="str">
        <f>IF(B25&lt;&gt;"",LOOKUP(LEFT(Summary!B22)&amp;INT(Summary!C22/5)*5,Implements!$C$13:$C$44,Implements!$D$13:$D$44),"")</f>
        <v>5k</v>
      </c>
      <c r="D25" s="38"/>
      <c r="E25" s="38"/>
      <c r="F25" s="38"/>
      <c r="G25" s="39" t="str">
        <f t="shared" si="0"/>
        <v/>
      </c>
      <c r="H25" s="38"/>
      <c r="I25" s="38"/>
      <c r="J25" s="38"/>
      <c r="K25" s="39" t="str">
        <f t="shared" si="1"/>
        <v/>
      </c>
      <c r="L25" s="40"/>
    </row>
    <row r="26" spans="1:12" ht="25.9" customHeight="1" x14ac:dyDescent="0.25">
      <c r="A26" s="41" t="e">
        <f>IF(Summary!#REF!&lt;&gt;"",Summary!#REF!,"")</f>
        <v>#REF!</v>
      </c>
      <c r="B26" s="42" t="e">
        <f>IF(Summary!#REF!&lt;&gt;"",LEFT(Summary!#REF!)&amp;Summary!#REF!,"")</f>
        <v>#REF!</v>
      </c>
      <c r="C26" s="42" t="e">
        <f>IF(B26&lt;&gt;"",LOOKUP(LEFT(Summary!#REF!)&amp;INT(Summary!#REF!/5)*5,Implements!$C$13:$C$44,Implements!$D$13:$D$44),"")</f>
        <v>#REF!</v>
      </c>
      <c r="D26" s="38"/>
      <c r="E26" s="38"/>
      <c r="F26" s="38"/>
      <c r="G26" s="39" t="str">
        <f t="shared" si="0"/>
        <v/>
      </c>
      <c r="H26" s="38"/>
      <c r="I26" s="38"/>
      <c r="J26" s="38"/>
      <c r="K26" s="39" t="str">
        <f t="shared" si="1"/>
        <v/>
      </c>
      <c r="L26" s="40"/>
    </row>
    <row r="27" spans="1:12" ht="25.9" customHeight="1" x14ac:dyDescent="0.25">
      <c r="A27" s="41" t="str">
        <f>IF(Summary!A23&lt;&gt;"",Summary!A23,"")</f>
        <v>Šolar Jiří</v>
      </c>
      <c r="B27" s="42" t="str">
        <f>IF(Summary!C23&lt;&gt;"",LEFT(Summary!B23)&amp;Summary!C23,"")</f>
        <v>M68</v>
      </c>
      <c r="C27" s="42" t="str">
        <f>IF(B27&lt;&gt;"",LOOKUP(LEFT(Summary!B23)&amp;INT(Summary!C23/5)*5,Implements!$C$13:$C$44,Implements!$D$13:$D$44),"")</f>
        <v>5k</v>
      </c>
      <c r="D27" s="38"/>
      <c r="E27" s="38"/>
      <c r="F27" s="38"/>
      <c r="G27" s="39" t="str">
        <f t="shared" si="0"/>
        <v/>
      </c>
      <c r="H27" s="38"/>
      <c r="I27" s="38"/>
      <c r="J27" s="38"/>
      <c r="K27" s="39" t="str">
        <f t="shared" si="1"/>
        <v/>
      </c>
      <c r="L27" s="40"/>
    </row>
    <row r="28" spans="1:12" ht="25.9" customHeight="1" x14ac:dyDescent="0.25">
      <c r="A28" s="41" t="str">
        <f>IF(Summary!A24&lt;&gt;"",Summary!A24,"")</f>
        <v>Sosna Václav</v>
      </c>
      <c r="B28" s="42" t="str">
        <f>IF(Summary!C24&lt;&gt;"",LEFT(Summary!B24)&amp;Summary!C24,"")</f>
        <v>M74</v>
      </c>
      <c r="C28" s="42" t="str">
        <f>IF(B28&lt;&gt;"",LOOKUP(LEFT(Summary!B24)&amp;INT(Summary!C24/5)*5,Implements!$C$13:$C$44,Implements!$D$13:$D$44),"")</f>
        <v>4k</v>
      </c>
      <c r="D28" s="38"/>
      <c r="E28" s="38"/>
      <c r="F28" s="38"/>
      <c r="G28" s="39" t="str">
        <f t="shared" si="0"/>
        <v/>
      </c>
      <c r="H28" s="38"/>
      <c r="I28" s="38"/>
      <c r="J28" s="38"/>
      <c r="K28" s="39" t="str">
        <f t="shared" si="1"/>
        <v/>
      </c>
      <c r="L28" s="40"/>
    </row>
    <row r="29" spans="1:12" ht="25.9" customHeight="1" x14ac:dyDescent="0.25">
      <c r="A29" s="41" t="str">
        <f>IF(Summary!A25&lt;&gt;"",Summary!A25,"")</f>
        <v>Dráb František</v>
      </c>
      <c r="B29" s="42" t="str">
        <f>IF(Summary!C25&lt;&gt;"",LEFT(Summary!B25)&amp;Summary!C25,"")</f>
        <v>M72</v>
      </c>
      <c r="C29" s="42" t="str">
        <f>IF(B29&lt;&gt;"",LOOKUP(LEFT(Summary!B25)&amp;INT(Summary!C25/5)*5,Implements!$C$13:$C$44,Implements!$D$13:$D$44),"")</f>
        <v>4k</v>
      </c>
      <c r="D29" s="38"/>
      <c r="E29" s="38"/>
      <c r="F29" s="38"/>
      <c r="G29" s="39" t="str">
        <f t="shared" si="0"/>
        <v/>
      </c>
      <c r="H29" s="38"/>
      <c r="I29" s="38"/>
      <c r="J29" s="38"/>
      <c r="K29" s="39" t="str">
        <f t="shared" si="1"/>
        <v/>
      </c>
      <c r="L29" s="40"/>
    </row>
    <row r="30" spans="1:12" ht="25.9" customHeight="1" x14ac:dyDescent="0.25">
      <c r="A30" s="41" t="str">
        <f>IF(Summary!A26&lt;&gt;"",Summary!A26,"")</f>
        <v>Kužel Josef</v>
      </c>
      <c r="B30" s="42" t="str">
        <f>IF(Summary!C26&lt;&gt;"",LEFT(Summary!B26)&amp;Summary!C26,"")</f>
        <v>M73</v>
      </c>
      <c r="C30" s="42" t="str">
        <f>IF(B30&lt;&gt;"",LOOKUP(LEFT(Summary!B26)&amp;INT(Summary!C26/5)*5,Implements!$C$13:$C$44,Implements!$D$13:$D$44),"")</f>
        <v>4k</v>
      </c>
      <c r="D30" s="38"/>
      <c r="E30" s="38"/>
      <c r="F30" s="38"/>
      <c r="G30" s="39" t="str">
        <f t="shared" si="0"/>
        <v/>
      </c>
      <c r="H30" s="38"/>
      <c r="I30" s="38"/>
      <c r="J30" s="38"/>
      <c r="K30" s="39" t="str">
        <f t="shared" si="1"/>
        <v/>
      </c>
      <c r="L30" s="40"/>
    </row>
    <row r="31" spans="1:12" ht="25.9" customHeight="1" x14ac:dyDescent="0.25">
      <c r="A31" s="41" t="str">
        <f>IF(Summary!A27&lt;&gt;"",Summary!A27,"")</f>
        <v>Kašpar Zdeněk</v>
      </c>
      <c r="B31" s="42" t="str">
        <f>IF(Summary!C27&lt;&gt;"",LEFT(Summary!B27)&amp;Summary!C27,"")</f>
        <v>M74</v>
      </c>
      <c r="C31" s="42" t="str">
        <f>IF(B31&lt;&gt;"",LOOKUP(LEFT(Summary!B27)&amp;INT(Summary!C27/5)*5,Implements!$C$13:$C$44,Implements!$D$13:$D$44),"")</f>
        <v>4k</v>
      </c>
      <c r="D31" s="38"/>
      <c r="E31" s="38"/>
      <c r="F31" s="38"/>
      <c r="G31" s="39" t="str">
        <f t="shared" si="0"/>
        <v/>
      </c>
      <c r="H31" s="38"/>
      <c r="I31" s="38"/>
      <c r="J31" s="38"/>
      <c r="K31" s="39" t="str">
        <f t="shared" si="1"/>
        <v/>
      </c>
      <c r="L31" s="40"/>
    </row>
    <row r="32" spans="1:12" ht="25.9" customHeight="1" x14ac:dyDescent="0.25">
      <c r="A32" s="41" t="str">
        <f>IF(Summary!A28&lt;&gt;"",Summary!A28,"")</f>
        <v>Řechka Bedřich</v>
      </c>
      <c r="B32" s="42" t="str">
        <f>IF(Summary!C28&lt;&gt;"",LEFT(Summary!B28)&amp;Summary!C28,"")</f>
        <v>M71</v>
      </c>
      <c r="C32" s="42" t="str">
        <f>IF(B32&lt;&gt;"",LOOKUP(LEFT(Summary!B28)&amp;INT(Summary!C28/5)*5,Implements!$C$13:$C$44,Implements!$D$13:$D$44),"")</f>
        <v>4k</v>
      </c>
      <c r="D32" s="38"/>
      <c r="E32" s="38"/>
      <c r="F32" s="38"/>
      <c r="G32" s="39" t="str">
        <f t="shared" si="0"/>
        <v/>
      </c>
      <c r="H32" s="38"/>
      <c r="I32" s="38"/>
      <c r="J32" s="38"/>
      <c r="K32" s="39" t="str">
        <f t="shared" si="1"/>
        <v/>
      </c>
      <c r="L32" s="40"/>
    </row>
    <row r="33" spans="1:12" ht="25.9" customHeight="1" x14ac:dyDescent="0.25">
      <c r="A33" s="41" t="str">
        <f>IF(Summary!A29&lt;&gt;"",Summary!A29,"")</f>
        <v>Filip Petr</v>
      </c>
      <c r="B33" s="42" t="str">
        <f>IF(Summary!C29&lt;&gt;"",LEFT(Summary!B29)&amp;Summary!C29,"")</f>
        <v>M71</v>
      </c>
      <c r="C33" s="42" t="str">
        <f>IF(B33&lt;&gt;"",LOOKUP(LEFT(Summary!B29)&amp;INT(Summary!C29/5)*5,Implements!$C$13:$C$44,Implements!$D$13:$D$44),"")</f>
        <v>4k</v>
      </c>
      <c r="D33" s="38"/>
      <c r="E33" s="38"/>
      <c r="F33" s="38"/>
      <c r="G33" s="39" t="str">
        <f t="shared" si="0"/>
        <v/>
      </c>
      <c r="H33" s="38"/>
      <c r="I33" s="38"/>
      <c r="J33" s="38"/>
      <c r="K33" s="39" t="str">
        <f t="shared" si="1"/>
        <v/>
      </c>
      <c r="L33" s="40"/>
    </row>
    <row r="34" spans="1:12" ht="25.9" customHeight="1" x14ac:dyDescent="0.25">
      <c r="A34" s="41" t="str">
        <f>IF(Summary!A30&lt;&gt;"",Summary!A30,"")</f>
        <v/>
      </c>
      <c r="B34" s="42" t="str">
        <f>IF(Summary!C30&lt;&gt;"",LEFT(Summary!B30)&amp;Summary!C30,"")</f>
        <v/>
      </c>
      <c r="C34" s="42" t="str">
        <f>IF(B34&lt;&gt;"",LOOKUP(LEFT(Summary!B30)&amp;INT(Summary!C30/5)*5,Implements!$C$13:$C$44,Implements!$D$13:$D$44),"")</f>
        <v/>
      </c>
      <c r="D34" s="38"/>
      <c r="E34" s="38"/>
      <c r="F34" s="38"/>
      <c r="G34" s="39" t="str">
        <f t="shared" si="0"/>
        <v/>
      </c>
      <c r="H34" s="38"/>
      <c r="I34" s="38"/>
      <c r="J34" s="38"/>
      <c r="K34" s="39" t="str">
        <f t="shared" si="1"/>
        <v/>
      </c>
      <c r="L34" s="40"/>
    </row>
    <row r="35" spans="1:12" ht="25.9" customHeight="1" x14ac:dyDescent="0.25">
      <c r="A35" s="41" t="e">
        <f>IF(Summary!#REF!&lt;&gt;"",Summary!#REF!,"")</f>
        <v>#REF!</v>
      </c>
      <c r="B35" s="42" t="e">
        <f>IF(Summary!#REF!&lt;&gt;"",LEFT(Summary!#REF!)&amp;Summary!#REF!,"")</f>
        <v>#REF!</v>
      </c>
      <c r="C35" s="42" t="e">
        <f>IF(B35&lt;&gt;"",LOOKUP(LEFT(Summary!#REF!)&amp;INT(Summary!#REF!/5)*5,Implements!$C$13:$C$44,Implements!$D$13:$D$44),"")</f>
        <v>#REF!</v>
      </c>
      <c r="D35" s="38"/>
      <c r="E35" s="38"/>
      <c r="F35" s="38"/>
      <c r="G35" s="39" t="str">
        <f t="shared" si="0"/>
        <v/>
      </c>
      <c r="H35" s="38"/>
      <c r="I35" s="38"/>
      <c r="J35" s="38"/>
      <c r="K35" s="39" t="str">
        <f t="shared" si="1"/>
        <v/>
      </c>
      <c r="L35" s="40"/>
    </row>
    <row r="36" spans="1:12" ht="25.9" customHeight="1" x14ac:dyDescent="0.25">
      <c r="A36" s="41" t="str">
        <f>IF(Summary!A31&lt;&gt;"",Summary!A31,"")</f>
        <v>Noasová Jindřiška</v>
      </c>
      <c r="B36" s="42" t="str">
        <f>IF(Summary!C31&lt;&gt;"",LEFT(Summary!B31)&amp;Summary!C31,"")</f>
        <v>F44</v>
      </c>
      <c r="C36" s="42" t="str">
        <f>IF(B36&lt;&gt;"",LOOKUP(LEFT(Summary!B31)&amp;INT(Summary!C31/5)*5,Implements!$C$13:$C$44,Implements!$D$13:$D$44),"")</f>
        <v>4k</v>
      </c>
      <c r="D36" s="38"/>
      <c r="E36" s="38"/>
      <c r="F36" s="38"/>
      <c r="G36" s="39" t="str">
        <f t="shared" si="0"/>
        <v/>
      </c>
      <c r="H36" s="38"/>
      <c r="I36" s="38"/>
      <c r="J36" s="38"/>
      <c r="K36" s="39" t="str">
        <f t="shared" si="1"/>
        <v/>
      </c>
      <c r="L36" s="40"/>
    </row>
    <row r="37" spans="1:12" ht="25.9" customHeight="1" x14ac:dyDescent="0.25">
      <c r="A37" s="41" t="str">
        <f>IF(Summary!A32&lt;&gt;"",Summary!A32,"")</f>
        <v>Čapková Jana</v>
      </c>
      <c r="B37" s="42" t="str">
        <f>IF(Summary!C32&lt;&gt;"",LEFT(Summary!B32)&amp;Summary!C32,"")</f>
        <v>F48</v>
      </c>
      <c r="C37" s="42" t="str">
        <f>IF(B37&lt;&gt;"",LOOKUP(LEFT(Summary!B32)&amp;INT(Summary!C32/5)*5,Implements!$C$13:$C$44,Implements!$D$13:$D$44),"")</f>
        <v>4k</v>
      </c>
      <c r="D37" s="38"/>
      <c r="E37" s="38"/>
      <c r="F37" s="38"/>
      <c r="G37" s="39" t="str">
        <f t="shared" si="0"/>
        <v/>
      </c>
      <c r="H37" s="38"/>
      <c r="I37" s="38"/>
      <c r="J37" s="38"/>
      <c r="K37" s="39" t="str">
        <f t="shared" si="1"/>
        <v/>
      </c>
      <c r="L37" s="40"/>
    </row>
    <row r="38" spans="1:12" ht="25.9" customHeight="1" x14ac:dyDescent="0.25">
      <c r="A38" s="41" t="str">
        <f>IF(Summary!A33&lt;&gt;"",Summary!A33,"")</f>
        <v>Dvořáková Dana</v>
      </c>
      <c r="B38" s="42" t="str">
        <f>IF(Summary!C33&lt;&gt;"",LEFT(Summary!B33)&amp;Summary!C33,"")</f>
        <v>F50</v>
      </c>
      <c r="C38" s="42" t="str">
        <f>IF(B38&lt;&gt;"",LOOKUP(LEFT(Summary!B33)&amp;INT(Summary!C33/5)*5,Implements!$C$13:$C$44,Implements!$D$13:$D$44),"")</f>
        <v>3k</v>
      </c>
      <c r="D38" s="38"/>
      <c r="E38" s="38"/>
      <c r="F38" s="38"/>
      <c r="G38" s="39" t="str">
        <f t="shared" si="0"/>
        <v/>
      </c>
      <c r="H38" s="38"/>
      <c r="I38" s="38"/>
      <c r="J38" s="38"/>
      <c r="K38" s="39" t="str">
        <f t="shared" si="1"/>
        <v/>
      </c>
      <c r="L38" s="40"/>
    </row>
    <row r="39" spans="1:12" ht="25.9" customHeight="1" x14ac:dyDescent="0.25">
      <c r="A39" s="41" t="e">
        <f>IF(Summary!#REF!&lt;&gt;"",Summary!#REF!,"")</f>
        <v>#REF!</v>
      </c>
      <c r="B39" s="42" t="e">
        <f>IF(Summary!#REF!&lt;&gt;"",LEFT(Summary!#REF!)&amp;Summary!#REF!,"")</f>
        <v>#REF!</v>
      </c>
      <c r="C39" s="42" t="e">
        <f>IF(B39&lt;&gt;"",LOOKUP(LEFT(Summary!#REF!)&amp;INT(Summary!#REF!/5)*5,Implements!$C$13:$C$44,Implements!$D$13:$D$44),"")</f>
        <v>#REF!</v>
      </c>
      <c r="D39" s="38"/>
      <c r="E39" s="38"/>
      <c r="F39" s="38"/>
      <c r="G39" s="39" t="str">
        <f t="shared" si="0"/>
        <v/>
      </c>
      <c r="H39" s="38"/>
      <c r="I39" s="38"/>
      <c r="J39" s="38"/>
      <c r="K39" s="39" t="str">
        <f t="shared" si="1"/>
        <v/>
      </c>
      <c r="L39" s="40"/>
    </row>
    <row r="40" spans="1:12" ht="25.9" customHeight="1" x14ac:dyDescent="0.25">
      <c r="A40" s="41" t="str">
        <f>IF(Summary!A34&lt;&gt;"",Summary!A34,"")</f>
        <v>Šašková Irena</v>
      </c>
      <c r="B40" s="42" t="str">
        <f>IF(Summary!C34&lt;&gt;"",LEFT(Summary!B34)&amp;Summary!C34,"")</f>
        <v>F57</v>
      </c>
      <c r="C40" s="42" t="str">
        <f>IF(B40&lt;&gt;"",LOOKUP(LEFT(Summary!B34)&amp;INT(Summary!C34/5)*5,Implements!$C$13:$C$44,Implements!$D$13:$D$44),"")</f>
        <v>3k</v>
      </c>
      <c r="D40" s="38"/>
      <c r="E40" s="38"/>
      <c r="F40" s="38"/>
      <c r="G40" s="39" t="str">
        <f t="shared" si="0"/>
        <v/>
      </c>
      <c r="H40" s="38"/>
      <c r="I40" s="38"/>
      <c r="J40" s="38"/>
      <c r="K40" s="39" t="str">
        <f t="shared" si="1"/>
        <v/>
      </c>
      <c r="L40" s="40"/>
    </row>
    <row r="41" spans="1:12" ht="25.9" customHeight="1" x14ac:dyDescent="0.25">
      <c r="A41" s="41" t="e">
        <f>IF(Summary!#REF!&lt;&gt;"",Summary!#REF!,"")</f>
        <v>#REF!</v>
      </c>
      <c r="B41" s="42" t="e">
        <f>IF(Summary!#REF!&lt;&gt;"",LEFT(Summary!#REF!)&amp;Summary!#REF!,"")</f>
        <v>#REF!</v>
      </c>
      <c r="C41" s="42" t="e">
        <f>IF(B41&lt;&gt;"",LOOKUP(LEFT(Summary!#REF!)&amp;INT(Summary!#REF!/5)*5,Implements!$C$13:$C$44,Implements!$D$13:$D$44),"")</f>
        <v>#REF!</v>
      </c>
      <c r="D41" s="38"/>
      <c r="E41" s="38"/>
      <c r="F41" s="38"/>
      <c r="G41" s="39" t="str">
        <f t="shared" si="0"/>
        <v/>
      </c>
      <c r="H41" s="38"/>
      <c r="I41" s="38"/>
      <c r="J41" s="38"/>
      <c r="K41" s="39" t="str">
        <f t="shared" si="1"/>
        <v/>
      </c>
      <c r="L41" s="40"/>
    </row>
    <row r="42" spans="1:12" ht="25.9" customHeight="1" x14ac:dyDescent="0.25">
      <c r="A42" s="41" t="str">
        <f>IF(Summary!A35&lt;&gt;"",Summary!A35,"")</f>
        <v>Úlehlová Klára</v>
      </c>
      <c r="B42" s="42" t="str">
        <f>IF(Summary!C35&lt;&gt;"",LEFT(Summary!B35)&amp;Summary!C35,"")</f>
        <v>F40</v>
      </c>
      <c r="C42" s="42" t="str">
        <f>IF(B42&lt;&gt;"",LOOKUP(LEFT(Summary!B35)&amp;INT(Summary!C35/5)*5,Implements!$C$13:$C$44,Implements!$D$13:$D$44),"")</f>
        <v>4k</v>
      </c>
      <c r="D42" s="38"/>
      <c r="E42" s="38"/>
      <c r="F42" s="38"/>
      <c r="G42" s="39" t="str">
        <f t="shared" si="0"/>
        <v/>
      </c>
      <c r="H42" s="38"/>
      <c r="I42" s="38"/>
      <c r="J42" s="38"/>
      <c r="K42" s="39" t="str">
        <f t="shared" si="1"/>
        <v/>
      </c>
      <c r="L42" s="40"/>
    </row>
    <row r="43" spans="1:12" ht="25.9" customHeight="1" x14ac:dyDescent="0.25">
      <c r="A43" s="41" t="str">
        <f>IF(Summary!A36&lt;&gt;"",Summary!A36,"")</f>
        <v/>
      </c>
      <c r="B43" s="42" t="str">
        <f>IF(Summary!C36&lt;&gt;"",LEFT(Summary!B36)&amp;Summary!C36,"")</f>
        <v/>
      </c>
      <c r="C43" s="42" t="str">
        <f>IF(B43&lt;&gt;"",LOOKUP(LEFT(Summary!B36)&amp;INT(Summary!C36/5)*5,Implements!$C$13:$C$44,Implements!$D$13:$D$44),"")</f>
        <v/>
      </c>
      <c r="D43" s="38"/>
      <c r="E43" s="38"/>
      <c r="F43" s="38"/>
      <c r="G43" s="39" t="str">
        <f t="shared" si="0"/>
        <v/>
      </c>
      <c r="H43" s="38"/>
      <c r="I43" s="38"/>
      <c r="J43" s="38"/>
      <c r="K43" s="39" t="str">
        <f t="shared" si="1"/>
        <v/>
      </c>
      <c r="L43" s="40"/>
    </row>
    <row r="44" spans="1:12" ht="25.9" customHeight="1" x14ac:dyDescent="0.25">
      <c r="A44" s="41" t="str">
        <f>IF(Summary!A37&lt;&gt;"",Summary!A37,"")</f>
        <v/>
      </c>
      <c r="B44" s="42" t="str">
        <f>IF(Summary!C37&lt;&gt;"",LEFT(Summary!B37)&amp;Summary!C37,"")</f>
        <v/>
      </c>
      <c r="C44" s="42" t="str">
        <f>IF(B44&lt;&gt;"",LOOKUP(LEFT(Summary!B37)&amp;INT(Summary!C37/5)*5,Implements!$C$13:$C$44,Implements!$D$13:$D$44),"")</f>
        <v/>
      </c>
      <c r="D44" s="38"/>
      <c r="E44" s="38"/>
      <c r="F44" s="38"/>
      <c r="G44" s="39" t="str">
        <f t="shared" si="0"/>
        <v/>
      </c>
      <c r="H44" s="38"/>
      <c r="I44" s="38"/>
      <c r="J44" s="38"/>
      <c r="K44" s="39" t="str">
        <f t="shared" si="1"/>
        <v/>
      </c>
      <c r="L44" s="40"/>
    </row>
    <row r="45" spans="1:12" ht="25.9" customHeight="1" x14ac:dyDescent="0.25">
      <c r="A45" s="41" t="str">
        <f>IF(Summary!A38&lt;&gt;"",Summary!A38,"")</f>
        <v>Rycková Ema</v>
      </c>
      <c r="B45" s="42" t="str">
        <f>IF(Summary!C38&lt;&gt;"",LEFT(Summary!B38)&amp;Summary!C38,"")</f>
        <v>F66</v>
      </c>
      <c r="C45" s="42" t="str">
        <f>IF(B45&lt;&gt;"",LOOKUP(LEFT(Summary!B38)&amp;INT(Summary!C38/5)*5,Implements!$C$13:$C$44,Implements!$D$13:$D$44),"")</f>
        <v>3k</v>
      </c>
      <c r="D45" s="38"/>
      <c r="E45" s="38"/>
      <c r="F45" s="38"/>
      <c r="G45" s="39" t="str">
        <f t="shared" si="0"/>
        <v/>
      </c>
      <c r="H45" s="38"/>
      <c r="I45" s="38"/>
      <c r="J45" s="38"/>
      <c r="K45" s="39" t="str">
        <f t="shared" si="1"/>
        <v/>
      </c>
      <c r="L45" s="40"/>
    </row>
    <row r="46" spans="1:12" ht="25.9" customHeight="1" x14ac:dyDescent="0.25">
      <c r="A46" s="41" t="str">
        <f>IF(Summary!A39&lt;&gt;"",Summary!A39,"")</f>
        <v>Pumprlová Zuzana</v>
      </c>
      <c r="B46" s="42" t="str">
        <f>IF(Summary!C39&lt;&gt;"",LEFT(Summary!B39)&amp;Summary!C39,"")</f>
        <v>F61</v>
      </c>
      <c r="C46" s="42" t="str">
        <f>IF(B46&lt;&gt;"",LOOKUP(LEFT(Summary!B39)&amp;INT(Summary!C39/5)*5,Implements!$C$13:$C$44,Implements!$D$13:$D$44),"")</f>
        <v>3k</v>
      </c>
      <c r="D46" s="38"/>
      <c r="E46" s="38"/>
      <c r="F46" s="38"/>
      <c r="G46" s="39" t="str">
        <f t="shared" si="0"/>
        <v/>
      </c>
      <c r="H46" s="38"/>
      <c r="I46" s="38"/>
      <c r="J46" s="38"/>
      <c r="K46" s="39" t="str">
        <f t="shared" si="1"/>
        <v/>
      </c>
      <c r="L46" s="40"/>
    </row>
    <row r="47" spans="1:12" ht="25.9" customHeight="1" x14ac:dyDescent="0.25">
      <c r="A47" s="41" t="str">
        <f>IF(Summary!A40&lt;&gt;"",Summary!A40,"")</f>
        <v>Stahlová Irena</v>
      </c>
      <c r="B47" s="42" t="str">
        <f>IF(Summary!C40&lt;&gt;"",LEFT(Summary!B40)&amp;Summary!C40,"")</f>
        <v>F63</v>
      </c>
      <c r="C47" s="42" t="str">
        <f>IF(B47&lt;&gt;"",LOOKUP(LEFT(Summary!B40)&amp;INT(Summary!C40/5)*5,Implements!$C$13:$C$44,Implements!$D$13:$D$44),"")</f>
        <v>3k</v>
      </c>
      <c r="D47" s="38"/>
      <c r="E47" s="38"/>
      <c r="F47" s="38"/>
      <c r="G47" s="39" t="str">
        <f t="shared" si="0"/>
        <v/>
      </c>
      <c r="H47" s="38"/>
      <c r="I47" s="38"/>
      <c r="J47" s="38"/>
      <c r="K47" s="39" t="str">
        <f t="shared" si="1"/>
        <v/>
      </c>
      <c r="L47" s="40"/>
    </row>
    <row r="48" spans="1:12" ht="25.9" customHeight="1" x14ac:dyDescent="0.25">
      <c r="A48" s="41" t="str">
        <f>IF(Summary!A41&lt;&gt;"",Summary!A41,"")</f>
        <v>Váňáčová Irena</v>
      </c>
      <c r="B48" s="42" t="str">
        <f>IF(Summary!C41&lt;&gt;"",LEFT(Summary!B41)&amp;Summary!C41,"")</f>
        <v>F63</v>
      </c>
      <c r="C48" s="42" t="str">
        <f>IF(B48&lt;&gt;"",LOOKUP(LEFT(Summary!B41)&amp;INT(Summary!C41/5)*5,Implements!$C$13:$C$44,Implements!$D$13:$D$44),"")</f>
        <v>3k</v>
      </c>
      <c r="D48" s="38"/>
      <c r="E48" s="38"/>
      <c r="F48" s="38"/>
      <c r="G48" s="39" t="str">
        <f t="shared" si="0"/>
        <v/>
      </c>
      <c r="H48" s="38"/>
      <c r="I48" s="38"/>
      <c r="J48" s="38"/>
      <c r="K48" s="39" t="str">
        <f t="shared" si="1"/>
        <v/>
      </c>
      <c r="L48" s="40"/>
    </row>
    <row r="49" spans="1:12" ht="25.9" customHeight="1" x14ac:dyDescent="0.25">
      <c r="A49" s="41" t="str">
        <f>IF(Summary!A42&lt;&gt;"",Summary!A42,"")</f>
        <v/>
      </c>
      <c r="B49" s="42" t="str">
        <f>IF(Summary!C42&lt;&gt;"",LEFT(Summary!B42)&amp;Summary!C42,"")</f>
        <v/>
      </c>
      <c r="C49" s="42" t="str">
        <f>IF(B49&lt;&gt;"",LOOKUP(LEFT(Summary!B42)&amp;INT(Summary!C42/5)*5,Implements!$C$13:$C$44,Implements!$D$13:$D$44),"")</f>
        <v/>
      </c>
      <c r="D49" s="38"/>
      <c r="E49" s="38"/>
      <c r="F49" s="38"/>
      <c r="G49" s="39" t="str">
        <f t="shared" si="0"/>
        <v/>
      </c>
      <c r="H49" s="38"/>
      <c r="I49" s="38"/>
      <c r="J49" s="38"/>
      <c r="K49" s="39" t="str">
        <f t="shared" si="1"/>
        <v/>
      </c>
      <c r="L49" s="40"/>
    </row>
    <row r="50" spans="1:12" ht="25.9" customHeight="1" x14ac:dyDescent="0.25">
      <c r="A50" s="41" t="str">
        <f>IF(Summary!A43&lt;&gt;"",Summary!A43,"")</f>
        <v/>
      </c>
      <c r="B50" s="42" t="str">
        <f>IF(Summary!C43&lt;&gt;"",LEFT(Summary!B43)&amp;Summary!C43,"")</f>
        <v/>
      </c>
      <c r="C50" s="42" t="str">
        <f>IF(B50&lt;&gt;"",LOOKUP(LEFT(Summary!B43)&amp;INT(Summary!C43/5)*5,Implements!$C$13:$C$44,Implements!$D$13:$D$44),"")</f>
        <v/>
      </c>
      <c r="D50" s="38"/>
      <c r="E50" s="38"/>
      <c r="F50" s="38"/>
      <c r="G50" s="39" t="str">
        <f t="shared" si="0"/>
        <v/>
      </c>
      <c r="H50" s="38"/>
      <c r="I50" s="38"/>
      <c r="J50" s="38"/>
      <c r="K50" s="39" t="str">
        <f t="shared" si="1"/>
        <v/>
      </c>
      <c r="L50" s="40"/>
    </row>
    <row r="51" spans="1:12" ht="25.9" customHeight="1" x14ac:dyDescent="0.25">
      <c r="A51" s="41" t="str">
        <f>IF(Summary!A44&lt;&gt;"",Summary!A44,"")</f>
        <v/>
      </c>
      <c r="B51" s="42" t="str">
        <f>IF(Summary!C44&lt;&gt;"",LEFT(Summary!B44)&amp;Summary!C44,"")</f>
        <v/>
      </c>
      <c r="C51" s="42" t="str">
        <f>IF(B51&lt;&gt;"",LOOKUP(LEFT(Summary!B44)&amp;INT(Summary!C44/5)*5,Implements!$C$13:$C$44,Implements!$D$13:$D$44),"")</f>
        <v/>
      </c>
      <c r="D51" s="38"/>
      <c r="E51" s="38"/>
      <c r="F51" s="38"/>
      <c r="G51" s="39" t="str">
        <f t="shared" si="0"/>
        <v/>
      </c>
      <c r="H51" s="38"/>
      <c r="I51" s="38"/>
      <c r="J51" s="38"/>
      <c r="K51" s="39" t="str">
        <f t="shared" si="1"/>
        <v/>
      </c>
      <c r="L51" s="40"/>
    </row>
    <row r="52" spans="1:12" ht="25.9" customHeight="1" x14ac:dyDescent="0.25">
      <c r="A52" s="41" t="str">
        <f>IF(Summary!A45&lt;&gt;"",Summary!A45,"")</f>
        <v/>
      </c>
      <c r="B52" s="42" t="str">
        <f>IF(Summary!C45&lt;&gt;"",LEFT(Summary!B45)&amp;Summary!C45,"")</f>
        <v/>
      </c>
      <c r="C52" s="42" t="str">
        <f>IF(B52&lt;&gt;"",LOOKUP(LEFT(Summary!B45)&amp;INT(Summary!C45/5)*5,Implements!$C$13:$C$44,Implements!$D$13:$D$44),"")</f>
        <v/>
      </c>
      <c r="D52" s="38"/>
      <c r="E52" s="38"/>
      <c r="F52" s="38"/>
      <c r="G52" s="39" t="str">
        <f t="shared" si="0"/>
        <v/>
      </c>
      <c r="H52" s="38"/>
      <c r="I52" s="38"/>
      <c r="J52" s="38"/>
      <c r="K52" s="39" t="str">
        <f t="shared" si="1"/>
        <v/>
      </c>
      <c r="L52" s="40"/>
    </row>
    <row r="53" spans="1:12" ht="25.9" customHeight="1" x14ac:dyDescent="0.25">
      <c r="A53" s="41" t="str">
        <f>IF(Summary!A46&lt;&gt;"",Summary!A46,"")</f>
        <v/>
      </c>
      <c r="B53" s="42" t="str">
        <f>IF(Summary!C46&lt;&gt;"",LEFT(Summary!B46)&amp;Summary!C46,"")</f>
        <v/>
      </c>
      <c r="C53" s="42" t="str">
        <f>IF(B53&lt;&gt;"",LOOKUP(LEFT(Summary!B46)&amp;INT(Summary!C46/5)*5,Implements!$C$13:$C$44,Implements!$D$13:$D$44),"")</f>
        <v/>
      </c>
      <c r="D53" s="38"/>
      <c r="E53" s="38"/>
      <c r="F53" s="38"/>
      <c r="G53" s="39" t="str">
        <f t="shared" si="0"/>
        <v/>
      </c>
      <c r="H53" s="38"/>
      <c r="I53" s="38"/>
      <c r="J53" s="38"/>
      <c r="K53" s="39" t="str">
        <f t="shared" si="1"/>
        <v/>
      </c>
      <c r="L53" s="40"/>
    </row>
    <row r="54" spans="1:12" ht="25.9" customHeight="1" x14ac:dyDescent="0.25">
      <c r="A54" s="41" t="str">
        <f>IF(Summary!A47&lt;&gt;"",Summary!A47,"")</f>
        <v/>
      </c>
      <c r="B54" s="42" t="str">
        <f>IF(Summary!C47&lt;&gt;"",LEFT(Summary!B47)&amp;Summary!C47,"")</f>
        <v/>
      </c>
      <c r="C54" s="42" t="str">
        <f>IF(B54&lt;&gt;"",LOOKUP(LEFT(Summary!B47)&amp;INT(Summary!C47/5)*5,Implements!$C$13:$C$44,Implements!$D$13:$D$44),"")</f>
        <v/>
      </c>
      <c r="D54" s="38"/>
      <c r="E54" s="38"/>
      <c r="F54" s="38"/>
      <c r="G54" s="39" t="str">
        <f t="shared" si="0"/>
        <v/>
      </c>
      <c r="H54" s="38"/>
      <c r="I54" s="38"/>
      <c r="J54" s="38"/>
      <c r="K54" s="39" t="str">
        <f t="shared" si="1"/>
        <v/>
      </c>
      <c r="L54" s="40"/>
    </row>
    <row r="55" spans="1:12" ht="25.9" customHeight="1" x14ac:dyDescent="0.25">
      <c r="A55" s="41" t="str">
        <f>IF(Summary!A48&lt;&gt;"",Summary!A48,"")</f>
        <v/>
      </c>
      <c r="B55" s="42" t="str">
        <f>IF(Summary!C48&lt;&gt;"",LEFT(Summary!B48)&amp;Summary!C48,"")</f>
        <v/>
      </c>
      <c r="C55" s="42" t="str">
        <f>IF(B55&lt;&gt;"",LOOKUP(LEFT(Summary!B48)&amp;INT(Summary!C48/5)*5,Implements!$C$13:$C$44,Implements!$D$13:$D$44),"")</f>
        <v/>
      </c>
      <c r="D55" s="38"/>
      <c r="E55" s="38"/>
      <c r="F55" s="38"/>
      <c r="G55" s="39" t="str">
        <f t="shared" si="0"/>
        <v/>
      </c>
      <c r="H55" s="38"/>
      <c r="I55" s="38"/>
      <c r="J55" s="38"/>
      <c r="K55" s="39" t="str">
        <f t="shared" si="1"/>
        <v/>
      </c>
      <c r="L55" s="40"/>
    </row>
    <row r="56" spans="1:12" ht="25.9" customHeight="1" x14ac:dyDescent="0.25">
      <c r="A56" s="41" t="str">
        <f>IF(Summary!A49&lt;&gt;"",Summary!A49,"")</f>
        <v/>
      </c>
      <c r="B56" s="42" t="str">
        <f>IF(Summary!C49&lt;&gt;"",LEFT(Summary!B49)&amp;Summary!C49,"")</f>
        <v/>
      </c>
      <c r="C56" s="42" t="str">
        <f>IF(B56&lt;&gt;"",LOOKUP(LEFT(Summary!B49)&amp;INT(Summary!C49/5)*5,Implements!$C$13:$C$44,Implements!$D$13:$D$44),"")</f>
        <v/>
      </c>
      <c r="D56" s="38"/>
      <c r="E56" s="38"/>
      <c r="F56" s="38"/>
      <c r="G56" s="39" t="str">
        <f t="shared" si="0"/>
        <v/>
      </c>
      <c r="H56" s="38"/>
      <c r="I56" s="38"/>
      <c r="J56" s="38"/>
      <c r="K56" s="39" t="str">
        <f t="shared" si="1"/>
        <v/>
      </c>
      <c r="L56" s="40"/>
    </row>
    <row r="57" spans="1:12" ht="25.9" customHeight="1" x14ac:dyDescent="0.25">
      <c r="A57" s="41" t="str">
        <f>IF(Summary!A50&lt;&gt;"",Summary!A50,"")</f>
        <v/>
      </c>
      <c r="B57" s="42" t="str">
        <f>IF(Summary!C50&lt;&gt;"",LEFT(Summary!B50)&amp;Summary!C50,"")</f>
        <v/>
      </c>
      <c r="C57" s="42" t="str">
        <f>IF(B57&lt;&gt;"",LOOKUP(LEFT(Summary!B50)&amp;INT(Summary!C50/5)*5,Implements!$C$13:$C$44,Implements!$D$13:$D$44),"")</f>
        <v/>
      </c>
      <c r="D57" s="38"/>
      <c r="E57" s="38"/>
      <c r="F57" s="38"/>
      <c r="G57" s="39" t="str">
        <f t="shared" si="0"/>
        <v/>
      </c>
      <c r="H57" s="38"/>
      <c r="I57" s="38"/>
      <c r="J57" s="38"/>
      <c r="K57" s="39" t="str">
        <f t="shared" si="1"/>
        <v/>
      </c>
      <c r="L57" s="40"/>
    </row>
    <row r="58" spans="1:12" ht="25.9" customHeight="1" x14ac:dyDescent="0.25">
      <c r="A58" s="41" t="str">
        <f>IF(Summary!A51&lt;&gt;"",Summary!A51,"")</f>
        <v/>
      </c>
      <c r="B58" s="42" t="str">
        <f>IF(Summary!C51&lt;&gt;"",LEFT(Summary!B51)&amp;Summary!C51,"")</f>
        <v/>
      </c>
      <c r="C58" s="42" t="str">
        <f>IF(B58&lt;&gt;"",LOOKUP(LEFT(Summary!B51)&amp;INT(Summary!C51/5)*5,Implements!$C$13:$C$44,Implements!$D$13:$D$44),"")</f>
        <v/>
      </c>
      <c r="D58" s="38"/>
      <c r="E58" s="38"/>
      <c r="F58" s="38"/>
      <c r="G58" s="39" t="str">
        <f t="shared" si="0"/>
        <v/>
      </c>
      <c r="H58" s="38"/>
      <c r="I58" s="38"/>
      <c r="J58" s="38"/>
      <c r="K58" s="39" t="str">
        <f t="shared" si="1"/>
        <v/>
      </c>
      <c r="L58" s="40"/>
    </row>
    <row r="59" spans="1:12" ht="25.9" customHeight="1" x14ac:dyDescent="0.25">
      <c r="A59" s="41" t="str">
        <f>IF(Summary!A52&lt;&gt;"",Summary!A52,"")</f>
        <v/>
      </c>
      <c r="B59" s="42" t="str">
        <f>IF(Summary!C52&lt;&gt;"",LEFT(Summary!B52)&amp;Summary!C52,"")</f>
        <v/>
      </c>
      <c r="C59" s="42" t="str">
        <f>IF(B59&lt;&gt;"",LOOKUP(LEFT(Summary!B52)&amp;INT(Summary!C52/5)*5,Implements!$C$13:$C$44,Implements!$D$13:$D$44),"")</f>
        <v/>
      </c>
      <c r="D59" s="38"/>
      <c r="E59" s="38"/>
      <c r="F59" s="38"/>
      <c r="G59" s="39" t="str">
        <f t="shared" si="0"/>
        <v/>
      </c>
      <c r="H59" s="38"/>
      <c r="I59" s="38"/>
      <c r="J59" s="38"/>
      <c r="K59" s="39" t="str">
        <f t="shared" si="1"/>
        <v/>
      </c>
      <c r="L59" s="40"/>
    </row>
    <row r="60" spans="1:12" ht="25.9" customHeight="1" x14ac:dyDescent="0.25">
      <c r="A60" s="41" t="str">
        <f>IF(Summary!A53&lt;&gt;"",Summary!A53,"")</f>
        <v/>
      </c>
      <c r="B60" s="42" t="str">
        <f>IF(Summary!C53&lt;&gt;"",LEFT(Summary!B53)&amp;Summary!C53,"")</f>
        <v/>
      </c>
      <c r="C60" s="42" t="str">
        <f>IF(B60&lt;&gt;"",LOOKUP(LEFT(Summary!B53)&amp;INT(Summary!C53/5)*5,Implements!$C$13:$C$44,Implements!$D$13:$D$44),"")</f>
        <v/>
      </c>
      <c r="D60" s="38"/>
      <c r="E60" s="38"/>
      <c r="F60" s="38"/>
      <c r="G60" s="39" t="str">
        <f t="shared" si="0"/>
        <v/>
      </c>
      <c r="H60" s="38"/>
      <c r="I60" s="38"/>
      <c r="J60" s="38"/>
      <c r="K60" s="39" t="str">
        <f t="shared" si="1"/>
        <v/>
      </c>
      <c r="L60" s="40"/>
    </row>
    <row r="61" spans="1:12" ht="25.9" customHeight="1" x14ac:dyDescent="0.25">
      <c r="A61" s="41" t="str">
        <f>IF(Summary!A54&lt;&gt;"",Summary!A54,"")</f>
        <v/>
      </c>
      <c r="B61" s="42" t="str">
        <f>IF(Summary!C54&lt;&gt;"",LEFT(Summary!B54)&amp;Summary!C54,"")</f>
        <v/>
      </c>
      <c r="C61" s="42" t="str">
        <f>IF(B61&lt;&gt;"",LOOKUP(LEFT(Summary!B54)&amp;INT(Summary!C54/5)*5,Implements!$C$13:$C$44,Implements!$D$13:$D$44),"")</f>
        <v/>
      </c>
      <c r="D61" s="38"/>
      <c r="E61" s="38"/>
      <c r="F61" s="38"/>
      <c r="G61" s="39" t="str">
        <f t="shared" si="0"/>
        <v/>
      </c>
      <c r="H61" s="38"/>
      <c r="I61" s="38"/>
      <c r="J61" s="38"/>
      <c r="K61" s="39" t="str">
        <f t="shared" si="1"/>
        <v/>
      </c>
      <c r="L61" s="40"/>
    </row>
    <row r="62" spans="1:12" ht="25.9" customHeight="1" x14ac:dyDescent="0.25">
      <c r="A62" s="41" t="str">
        <f>IF(Summary!A55&lt;&gt;"",Summary!A55,"")</f>
        <v/>
      </c>
      <c r="B62" s="42" t="str">
        <f>IF(Summary!C55&lt;&gt;"",LEFT(Summary!B55)&amp;Summary!C55,"")</f>
        <v/>
      </c>
      <c r="C62" s="42" t="str">
        <f>IF(B62&lt;&gt;"",LOOKUP(LEFT(Summary!B55)&amp;INT(Summary!C55/5)*5,Implements!$C$13:$C$44,Implements!$D$13:$D$44),"")</f>
        <v/>
      </c>
      <c r="D62" s="38"/>
      <c r="E62" s="38"/>
      <c r="F62" s="38"/>
      <c r="G62" s="39" t="str">
        <f t="shared" si="0"/>
        <v/>
      </c>
      <c r="H62" s="38"/>
      <c r="I62" s="38"/>
      <c r="J62" s="38"/>
      <c r="K62" s="39" t="str">
        <f t="shared" si="1"/>
        <v/>
      </c>
      <c r="L62" s="40"/>
    </row>
    <row r="63" spans="1:12" ht="25.9" customHeight="1" x14ac:dyDescent="0.25">
      <c r="A63" s="41" t="str">
        <f>IF(Summary!A56&lt;&gt;"",Summary!A56,"")</f>
        <v/>
      </c>
      <c r="B63" s="42" t="str">
        <f>IF(Summary!C56&lt;&gt;"",LEFT(Summary!B56)&amp;Summary!C56,"")</f>
        <v/>
      </c>
      <c r="C63" s="42" t="str">
        <f>IF(B63&lt;&gt;"",LOOKUP(LEFT(Summary!B56)&amp;INT(Summary!C56/5)*5,Implements!$C$13:$C$44,Implements!$D$13:$D$44),"")</f>
        <v/>
      </c>
      <c r="D63" s="38"/>
      <c r="E63" s="38"/>
      <c r="F63" s="38"/>
      <c r="G63" s="39" t="str">
        <f t="shared" si="0"/>
        <v/>
      </c>
      <c r="H63" s="38"/>
      <c r="I63" s="38"/>
      <c r="J63" s="38"/>
      <c r="K63" s="39" t="str">
        <f t="shared" si="1"/>
        <v/>
      </c>
      <c r="L63" s="40"/>
    </row>
    <row r="64" spans="1:12" ht="25.9" customHeight="1" x14ac:dyDescent="0.25">
      <c r="A64" s="41" t="str">
        <f>IF(Summary!A57&lt;&gt;"",Summary!A57,"")</f>
        <v/>
      </c>
      <c r="B64" s="42" t="str">
        <f>IF(Summary!C57&lt;&gt;"",LEFT(Summary!B57)&amp;Summary!C57,"")</f>
        <v/>
      </c>
      <c r="C64" s="42" t="str">
        <f>IF(B64&lt;&gt;"",LOOKUP(LEFT(Summary!B57)&amp;INT(Summary!C57/5)*5,Implements!$C$13:$C$44,Implements!$D$13:$D$44),"")</f>
        <v/>
      </c>
      <c r="D64" s="38"/>
      <c r="E64" s="38"/>
      <c r="F64" s="38"/>
      <c r="G64" s="39" t="str">
        <f t="shared" si="0"/>
        <v/>
      </c>
      <c r="H64" s="38"/>
      <c r="I64" s="38"/>
      <c r="J64" s="38"/>
      <c r="K64" s="39" t="str">
        <f t="shared" si="1"/>
        <v/>
      </c>
      <c r="L64" s="40"/>
    </row>
    <row r="65" spans="1:12" ht="25.9" customHeight="1" x14ac:dyDescent="0.25">
      <c r="A65" s="41" t="str">
        <f>IF(Summary!A58&lt;&gt;"",Summary!A58,"")</f>
        <v/>
      </c>
      <c r="B65" s="42" t="str">
        <f>IF(Summary!C58&lt;&gt;"",LEFT(Summary!B58)&amp;Summary!C58,"")</f>
        <v/>
      </c>
      <c r="C65" s="42" t="str">
        <f>IF(B65&lt;&gt;"",LOOKUP(LEFT(Summary!B58)&amp;INT(Summary!C58/5)*5,Implements!$C$13:$C$44,Implements!$D$13:$D$44),"")</f>
        <v/>
      </c>
      <c r="D65" s="38"/>
      <c r="E65" s="38"/>
      <c r="F65" s="38"/>
      <c r="G65" s="39" t="str">
        <f t="shared" si="0"/>
        <v/>
      </c>
      <c r="H65" s="38"/>
      <c r="I65" s="38"/>
      <c r="J65" s="38"/>
      <c r="K65" s="39" t="str">
        <f t="shared" si="1"/>
        <v/>
      </c>
      <c r="L65" s="40"/>
    </row>
    <row r="66" spans="1:12" ht="25.9" customHeight="1" x14ac:dyDescent="0.25">
      <c r="A66" s="41" t="str">
        <f>IF(Summary!A59&lt;&gt;"",Summary!A59,"")</f>
        <v/>
      </c>
      <c r="B66" s="42" t="str">
        <f>IF(Summary!C59&lt;&gt;"",LEFT(Summary!B59)&amp;Summary!C59,"")</f>
        <v/>
      </c>
      <c r="C66" s="42" t="str">
        <f>IF(B66&lt;&gt;"",LOOKUP(LEFT(Summary!B59)&amp;INT(Summary!C59/5)*5,Implements!$C$13:$C$44,Implements!$D$13:$D$44),"")</f>
        <v/>
      </c>
      <c r="D66" s="38"/>
      <c r="E66" s="38"/>
      <c r="F66" s="38"/>
      <c r="G66" s="39" t="str">
        <f t="shared" si="0"/>
        <v/>
      </c>
      <c r="H66" s="38"/>
      <c r="I66" s="38"/>
      <c r="J66" s="38"/>
      <c r="K66" s="39" t="str">
        <f t="shared" si="1"/>
        <v/>
      </c>
      <c r="L66" s="40"/>
    </row>
    <row r="67" spans="1:12" ht="25.9" customHeight="1" x14ac:dyDescent="0.25">
      <c r="A67" s="41" t="str">
        <f>IF(Summary!A60&lt;&gt;"",Summary!A60,"")</f>
        <v/>
      </c>
      <c r="B67" s="42" t="str">
        <f>IF(Summary!C60&lt;&gt;"",LEFT(Summary!B60)&amp;Summary!C60,"")</f>
        <v/>
      </c>
      <c r="C67" s="42" t="str">
        <f>IF(B67&lt;&gt;"",LOOKUP(LEFT(Summary!B60)&amp;INT(Summary!C60/5)*5,Implements!$C$13:$C$44,Implements!$D$13:$D$44),"")</f>
        <v/>
      </c>
      <c r="D67" s="38"/>
      <c r="E67" s="38"/>
      <c r="F67" s="38"/>
      <c r="G67" s="39" t="str">
        <f t="shared" si="0"/>
        <v/>
      </c>
      <c r="H67" s="38"/>
      <c r="I67" s="38"/>
      <c r="J67" s="38"/>
      <c r="K67" s="39" t="str">
        <f t="shared" si="1"/>
        <v/>
      </c>
      <c r="L67" s="40"/>
    </row>
    <row r="68" spans="1:12" ht="25.9" customHeight="1" x14ac:dyDescent="0.25">
      <c r="A68" s="41" t="str">
        <f>IF(Summary!A61&lt;&gt;"",Summary!A61,"")</f>
        <v/>
      </c>
      <c r="B68" s="42" t="str">
        <f>IF(Summary!C61&lt;&gt;"",LEFT(Summary!B61)&amp;Summary!C61,"")</f>
        <v/>
      </c>
      <c r="C68" s="42" t="str">
        <f>IF(B68&lt;&gt;"",LOOKUP(LEFT(Summary!B61)&amp;INT(Summary!C61/5)*5,Implements!$C$13:$C$44,Implements!$D$13:$D$44),"")</f>
        <v/>
      </c>
      <c r="D68" s="38"/>
      <c r="E68" s="38"/>
      <c r="F68" s="38"/>
      <c r="G68" s="39" t="str">
        <f t="shared" si="0"/>
        <v/>
      </c>
      <c r="H68" s="38"/>
      <c r="I68" s="38"/>
      <c r="J68" s="38"/>
      <c r="K68" s="39" t="str">
        <f t="shared" si="1"/>
        <v/>
      </c>
      <c r="L68" s="40"/>
    </row>
    <row r="69" spans="1:12" ht="25.9" customHeight="1" x14ac:dyDescent="0.25">
      <c r="A69" s="41" t="str">
        <f>IF(Summary!A62&lt;&gt;"",Summary!A62,"")</f>
        <v/>
      </c>
      <c r="B69" s="42" t="str">
        <f>IF(Summary!C62&lt;&gt;"",LEFT(Summary!B62)&amp;Summary!C62,"")</f>
        <v/>
      </c>
      <c r="C69" s="42" t="str">
        <f>IF(B69&lt;&gt;"",LOOKUP(LEFT(Summary!B62)&amp;INT(Summary!C62/5)*5,Implements!$C$13:$C$44,Implements!$D$13:$D$44),"")</f>
        <v/>
      </c>
      <c r="D69" s="38"/>
      <c r="E69" s="38"/>
      <c r="F69" s="38"/>
      <c r="G69" s="39" t="str">
        <f t="shared" ref="G69:G93" si="2">IF(ISBLANK(D69),"",IF(SUM(D69:F69)&gt;0,MAX(D69:F69),D69))</f>
        <v/>
      </c>
      <c r="H69" s="38"/>
      <c r="I69" s="38"/>
      <c r="J69" s="38"/>
      <c r="K69" s="39" t="str">
        <f t="shared" ref="K69:K93" si="3">IF(ISBLANK(D69),"",IF(SUM(D69:F69,H69:J69)&gt;0,MAX(D69:F69,H69:J69),D69))</f>
        <v/>
      </c>
      <c r="L69" s="40"/>
    </row>
    <row r="70" spans="1:12" ht="25.9" customHeight="1" x14ac:dyDescent="0.25">
      <c r="A70" s="41" t="str">
        <f>IF(Summary!A63&lt;&gt;"",Summary!A63,"")</f>
        <v/>
      </c>
      <c r="B70" s="42" t="str">
        <f>IF(Summary!C63&lt;&gt;"",LEFT(Summary!B63)&amp;Summary!C63,"")</f>
        <v/>
      </c>
      <c r="C70" s="42" t="str">
        <f>IF(B70&lt;&gt;"",LOOKUP(LEFT(Summary!B63)&amp;INT(Summary!C63/5)*5,Implements!$C$13:$C$44,Implements!$D$13:$D$44),"")</f>
        <v/>
      </c>
      <c r="D70" s="38"/>
      <c r="E70" s="38"/>
      <c r="F70" s="38"/>
      <c r="G70" s="39" t="str">
        <f t="shared" si="2"/>
        <v/>
      </c>
      <c r="H70" s="38"/>
      <c r="I70" s="38"/>
      <c r="J70" s="38"/>
      <c r="K70" s="39" t="str">
        <f t="shared" si="3"/>
        <v/>
      </c>
      <c r="L70" s="40"/>
    </row>
    <row r="71" spans="1:12" ht="25.9" customHeight="1" x14ac:dyDescent="0.25">
      <c r="A71" s="41" t="str">
        <f>IF(Summary!A64&lt;&gt;"",Summary!A64,"")</f>
        <v/>
      </c>
      <c r="B71" s="42" t="str">
        <f>IF(Summary!C64&lt;&gt;"",LEFT(Summary!B64)&amp;Summary!C64,"")</f>
        <v/>
      </c>
      <c r="C71" s="42" t="str">
        <f>IF(B71&lt;&gt;"",LOOKUP(LEFT(Summary!B64)&amp;INT(Summary!C64/5)*5,Implements!$C$13:$C$44,Implements!$D$13:$D$44),"")</f>
        <v/>
      </c>
      <c r="D71" s="38"/>
      <c r="E71" s="38"/>
      <c r="F71" s="38"/>
      <c r="G71" s="39" t="str">
        <f t="shared" si="2"/>
        <v/>
      </c>
      <c r="H71" s="38"/>
      <c r="I71" s="38"/>
      <c r="J71" s="38"/>
      <c r="K71" s="39" t="str">
        <f t="shared" si="3"/>
        <v/>
      </c>
      <c r="L71" s="40"/>
    </row>
    <row r="72" spans="1:12" ht="25.9" customHeight="1" x14ac:dyDescent="0.25">
      <c r="A72" s="41" t="str">
        <f>IF(Summary!A65&lt;&gt;"",Summary!A65,"")</f>
        <v/>
      </c>
      <c r="B72" s="42" t="str">
        <f>IF(Summary!C65&lt;&gt;"",LEFT(Summary!B65)&amp;Summary!C65,"")</f>
        <v/>
      </c>
      <c r="C72" s="42" t="str">
        <f>IF(B72&lt;&gt;"",LOOKUP(LEFT(Summary!B65)&amp;INT(Summary!C65/5)*5,Implements!$C$13:$C$44,Implements!$D$13:$D$44),"")</f>
        <v/>
      </c>
      <c r="D72" s="38"/>
      <c r="E72" s="38"/>
      <c r="F72" s="38"/>
      <c r="G72" s="39" t="str">
        <f t="shared" si="2"/>
        <v/>
      </c>
      <c r="H72" s="38"/>
      <c r="I72" s="38"/>
      <c r="J72" s="38"/>
      <c r="K72" s="39" t="str">
        <f t="shared" si="3"/>
        <v/>
      </c>
      <c r="L72" s="40"/>
    </row>
    <row r="73" spans="1:12" ht="25.9" customHeight="1" x14ac:dyDescent="0.25">
      <c r="A73" s="41" t="str">
        <f>IF(Summary!A66&lt;&gt;"",Summary!A66,"")</f>
        <v/>
      </c>
      <c r="B73" s="42" t="str">
        <f>IF(Summary!C66&lt;&gt;"",LEFT(Summary!B66)&amp;Summary!C66,"")</f>
        <v/>
      </c>
      <c r="C73" s="42" t="str">
        <f>IF(B73&lt;&gt;"",LOOKUP(LEFT(Summary!B66)&amp;INT(Summary!C66/5)*5,Implements!$C$13:$C$44,Implements!$D$13:$D$44),"")</f>
        <v/>
      </c>
      <c r="D73" s="38"/>
      <c r="E73" s="38"/>
      <c r="F73" s="38"/>
      <c r="G73" s="39" t="str">
        <f t="shared" si="2"/>
        <v/>
      </c>
      <c r="H73" s="38"/>
      <c r="I73" s="38"/>
      <c r="J73" s="38"/>
      <c r="K73" s="39" t="str">
        <f t="shared" si="3"/>
        <v/>
      </c>
      <c r="L73" s="40"/>
    </row>
    <row r="74" spans="1:12" ht="25.9" customHeight="1" x14ac:dyDescent="0.25">
      <c r="A74" s="41" t="str">
        <f>IF(Summary!A67&lt;&gt;"",Summary!A67,"")</f>
        <v/>
      </c>
      <c r="B74" s="42" t="str">
        <f>IF(Summary!C67&lt;&gt;"",LEFT(Summary!B67)&amp;Summary!C67,"")</f>
        <v/>
      </c>
      <c r="C74" s="42" t="str">
        <f>IF(B74&lt;&gt;"",LOOKUP(LEFT(Summary!B67)&amp;INT(Summary!C67/5)*5,Implements!$C$13:$C$44,Implements!$D$13:$D$44),"")</f>
        <v/>
      </c>
      <c r="D74" s="38"/>
      <c r="E74" s="38"/>
      <c r="F74" s="38"/>
      <c r="G74" s="39" t="str">
        <f t="shared" si="2"/>
        <v/>
      </c>
      <c r="H74" s="38"/>
      <c r="I74" s="38"/>
      <c r="J74" s="38"/>
      <c r="K74" s="39" t="str">
        <f t="shared" si="3"/>
        <v/>
      </c>
      <c r="L74" s="40"/>
    </row>
    <row r="75" spans="1:12" ht="25.9" customHeight="1" x14ac:dyDescent="0.25">
      <c r="A75" s="41" t="str">
        <f>IF(Summary!A68&lt;&gt;"",Summary!A68,"")</f>
        <v/>
      </c>
      <c r="B75" s="42" t="str">
        <f>IF(Summary!C68&lt;&gt;"",LEFT(Summary!B68)&amp;Summary!C68,"")</f>
        <v/>
      </c>
      <c r="C75" s="42" t="str">
        <f>IF(B75&lt;&gt;"",LOOKUP(LEFT(Summary!B68)&amp;INT(Summary!C68/5)*5,Implements!$C$13:$C$44,Implements!$D$13:$D$44),"")</f>
        <v/>
      </c>
      <c r="D75" s="38"/>
      <c r="E75" s="38"/>
      <c r="F75" s="38"/>
      <c r="G75" s="39" t="str">
        <f t="shared" si="2"/>
        <v/>
      </c>
      <c r="H75" s="38"/>
      <c r="I75" s="38"/>
      <c r="J75" s="38"/>
      <c r="K75" s="39" t="str">
        <f t="shared" si="3"/>
        <v/>
      </c>
      <c r="L75" s="40"/>
    </row>
    <row r="76" spans="1:12" ht="25.9" customHeight="1" x14ac:dyDescent="0.25">
      <c r="A76" s="41" t="str">
        <f>IF(Summary!A69&lt;&gt;"",Summary!A69,"")</f>
        <v/>
      </c>
      <c r="B76" s="42" t="str">
        <f>IF(Summary!C69&lt;&gt;"",LEFT(Summary!B69)&amp;Summary!C69,"")</f>
        <v/>
      </c>
      <c r="C76" s="42" t="str">
        <f>IF(B76&lt;&gt;"",LOOKUP(LEFT(Summary!B69)&amp;INT(Summary!C69/5)*5,Implements!$C$13:$C$44,Implements!$D$13:$D$44),"")</f>
        <v/>
      </c>
      <c r="D76" s="38"/>
      <c r="E76" s="38"/>
      <c r="F76" s="38"/>
      <c r="G76" s="39" t="str">
        <f t="shared" si="2"/>
        <v/>
      </c>
      <c r="H76" s="38"/>
      <c r="I76" s="38"/>
      <c r="J76" s="38"/>
      <c r="K76" s="39" t="str">
        <f t="shared" si="3"/>
        <v/>
      </c>
      <c r="L76" s="40"/>
    </row>
    <row r="77" spans="1:12" ht="25.9" customHeight="1" x14ac:dyDescent="0.25">
      <c r="A77" s="41" t="str">
        <f>IF(Summary!A70&lt;&gt;"",Summary!A70,"")</f>
        <v/>
      </c>
      <c r="B77" s="42" t="str">
        <f>IF(Summary!C70&lt;&gt;"",LEFT(Summary!B70)&amp;Summary!C70,"")</f>
        <v/>
      </c>
      <c r="C77" s="42" t="str">
        <f>IF(B77&lt;&gt;"",LOOKUP(LEFT(Summary!B70)&amp;INT(Summary!C70/5)*5,Implements!$C$13:$C$44,Implements!$D$13:$D$44),"")</f>
        <v/>
      </c>
      <c r="D77" s="38"/>
      <c r="E77" s="38"/>
      <c r="F77" s="38"/>
      <c r="G77" s="39" t="str">
        <f t="shared" si="2"/>
        <v/>
      </c>
      <c r="H77" s="38"/>
      <c r="I77" s="38"/>
      <c r="J77" s="38"/>
      <c r="K77" s="39" t="str">
        <f t="shared" si="3"/>
        <v/>
      </c>
      <c r="L77" s="40"/>
    </row>
    <row r="78" spans="1:12" ht="25.9" customHeight="1" x14ac:dyDescent="0.25">
      <c r="A78" s="41" t="str">
        <f>IF(Summary!A71&lt;&gt;"",Summary!A71,"")</f>
        <v/>
      </c>
      <c r="B78" s="42" t="str">
        <f>IF(Summary!C71&lt;&gt;"",LEFT(Summary!B71)&amp;Summary!C71,"")</f>
        <v/>
      </c>
      <c r="C78" s="42" t="str">
        <f>IF(B78&lt;&gt;"",LOOKUP(LEFT(Summary!B71)&amp;INT(Summary!C71/5)*5,Implements!$C$13:$C$44,Implements!$D$13:$D$44),"")</f>
        <v/>
      </c>
      <c r="D78" s="38"/>
      <c r="E78" s="38"/>
      <c r="F78" s="38"/>
      <c r="G78" s="39" t="str">
        <f t="shared" si="2"/>
        <v/>
      </c>
      <c r="H78" s="38"/>
      <c r="I78" s="38"/>
      <c r="J78" s="38"/>
      <c r="K78" s="39" t="str">
        <f t="shared" si="3"/>
        <v/>
      </c>
      <c r="L78" s="40"/>
    </row>
    <row r="79" spans="1:12" ht="25.9" customHeight="1" x14ac:dyDescent="0.25">
      <c r="A79" s="41" t="str">
        <f>IF(Summary!A72&lt;&gt;"",Summary!A72,"")</f>
        <v/>
      </c>
      <c r="B79" s="42" t="str">
        <f>IF(Summary!C72&lt;&gt;"",LEFT(Summary!B72)&amp;Summary!C72,"")</f>
        <v/>
      </c>
      <c r="C79" s="42" t="str">
        <f>IF(B79&lt;&gt;"",LOOKUP(LEFT(Summary!B72)&amp;INT(Summary!C72/5)*5,Implements!$C$13:$C$44,Implements!$D$13:$D$44),"")</f>
        <v/>
      </c>
      <c r="D79" s="38"/>
      <c r="E79" s="38"/>
      <c r="F79" s="38"/>
      <c r="G79" s="39" t="str">
        <f t="shared" si="2"/>
        <v/>
      </c>
      <c r="H79" s="38"/>
      <c r="I79" s="38"/>
      <c r="J79" s="38"/>
      <c r="K79" s="39" t="str">
        <f t="shared" si="3"/>
        <v/>
      </c>
      <c r="L79" s="40"/>
    </row>
    <row r="80" spans="1:12" ht="25.9" customHeight="1" x14ac:dyDescent="0.25">
      <c r="A80" s="41" t="str">
        <f>IF(Summary!A73&lt;&gt;"",Summary!A73,"")</f>
        <v/>
      </c>
      <c r="B80" s="42" t="str">
        <f>IF(Summary!C73&lt;&gt;"",LEFT(Summary!B73)&amp;Summary!C73,"")</f>
        <v/>
      </c>
      <c r="C80" s="42" t="str">
        <f>IF(B80&lt;&gt;"",LOOKUP(LEFT(Summary!B73)&amp;INT(Summary!C73/5)*5,Implements!$C$13:$C$44,Implements!$D$13:$D$44),"")</f>
        <v/>
      </c>
      <c r="D80" s="38"/>
      <c r="E80" s="38"/>
      <c r="F80" s="38"/>
      <c r="G80" s="39" t="str">
        <f t="shared" si="2"/>
        <v/>
      </c>
      <c r="H80" s="38"/>
      <c r="I80" s="38"/>
      <c r="J80" s="38"/>
      <c r="K80" s="39" t="str">
        <f t="shared" si="3"/>
        <v/>
      </c>
      <c r="L80" s="40"/>
    </row>
    <row r="81" spans="1:12" ht="25.9" customHeight="1" x14ac:dyDescent="0.25">
      <c r="A81" s="41" t="str">
        <f>IF(Summary!A74&lt;&gt;"",Summary!A74,"")</f>
        <v/>
      </c>
      <c r="B81" s="42" t="str">
        <f>IF(Summary!C74&lt;&gt;"",LEFT(Summary!B74)&amp;Summary!C74,"")</f>
        <v/>
      </c>
      <c r="C81" s="42" t="str">
        <f>IF(B81&lt;&gt;"",LOOKUP(LEFT(Summary!B74)&amp;INT(Summary!C74/5)*5,Implements!$C$13:$C$44,Implements!$D$13:$D$44),"")</f>
        <v/>
      </c>
      <c r="D81" s="38"/>
      <c r="E81" s="38"/>
      <c r="F81" s="38"/>
      <c r="G81" s="39" t="str">
        <f t="shared" si="2"/>
        <v/>
      </c>
      <c r="H81" s="38"/>
      <c r="I81" s="38"/>
      <c r="J81" s="38"/>
      <c r="K81" s="39" t="str">
        <f t="shared" si="3"/>
        <v/>
      </c>
      <c r="L81" s="40"/>
    </row>
    <row r="82" spans="1:12" ht="25.9" customHeight="1" x14ac:dyDescent="0.25">
      <c r="A82" s="41" t="str">
        <f>IF(Summary!A75&lt;&gt;"",Summary!A75,"")</f>
        <v/>
      </c>
      <c r="B82" s="42" t="str">
        <f>IF(Summary!C75&lt;&gt;"",LEFT(Summary!B75)&amp;Summary!C75,"")</f>
        <v/>
      </c>
      <c r="C82" s="42" t="str">
        <f>IF(B82&lt;&gt;"",LOOKUP(LEFT(Summary!B75)&amp;INT(Summary!C75/5)*5,Implements!$C$13:$C$44,Implements!$D$13:$D$44),"")</f>
        <v/>
      </c>
      <c r="D82" s="38"/>
      <c r="E82" s="38"/>
      <c r="F82" s="38"/>
      <c r="G82" s="39" t="str">
        <f t="shared" si="2"/>
        <v/>
      </c>
      <c r="H82" s="38"/>
      <c r="I82" s="38"/>
      <c r="J82" s="38"/>
      <c r="K82" s="39" t="str">
        <f t="shared" si="3"/>
        <v/>
      </c>
      <c r="L82" s="40"/>
    </row>
    <row r="83" spans="1:12" ht="25.9" customHeight="1" x14ac:dyDescent="0.25">
      <c r="A83" s="41" t="str">
        <f>IF(Summary!A76&lt;&gt;"",Summary!A76,"")</f>
        <v/>
      </c>
      <c r="B83" s="42" t="str">
        <f>IF(Summary!C76&lt;&gt;"",LEFT(Summary!B76)&amp;Summary!C76,"")</f>
        <v/>
      </c>
      <c r="C83" s="42" t="str">
        <f>IF(B83&lt;&gt;"",LOOKUP(LEFT(Summary!B76)&amp;INT(Summary!C76/5)*5,Implements!$C$13:$C$44,Implements!$D$13:$D$44),"")</f>
        <v/>
      </c>
      <c r="D83" s="38"/>
      <c r="E83" s="38"/>
      <c r="F83" s="38"/>
      <c r="G83" s="39" t="str">
        <f t="shared" si="2"/>
        <v/>
      </c>
      <c r="H83" s="38"/>
      <c r="I83" s="38"/>
      <c r="J83" s="38"/>
      <c r="K83" s="39" t="str">
        <f t="shared" si="3"/>
        <v/>
      </c>
      <c r="L83" s="40"/>
    </row>
    <row r="84" spans="1:12" ht="25.9" customHeight="1" x14ac:dyDescent="0.25">
      <c r="A84" s="41" t="str">
        <f>IF(Summary!A77&lt;&gt;"",Summary!A77,"")</f>
        <v/>
      </c>
      <c r="B84" s="42" t="str">
        <f>IF(Summary!C77&lt;&gt;"",LEFT(Summary!B77)&amp;Summary!C77,"")</f>
        <v/>
      </c>
      <c r="C84" s="42" t="str">
        <f>IF(B84&lt;&gt;"",LOOKUP(LEFT(Summary!B77)&amp;INT(Summary!C77/5)*5,Implements!$C$13:$C$44,Implements!$D$13:$D$44),"")</f>
        <v/>
      </c>
      <c r="D84" s="38"/>
      <c r="E84" s="38"/>
      <c r="F84" s="38"/>
      <c r="G84" s="39" t="str">
        <f t="shared" si="2"/>
        <v/>
      </c>
      <c r="H84" s="38"/>
      <c r="I84" s="38"/>
      <c r="J84" s="38"/>
      <c r="K84" s="39" t="str">
        <f t="shared" si="3"/>
        <v/>
      </c>
      <c r="L84" s="40"/>
    </row>
    <row r="85" spans="1:12" ht="25.9" customHeight="1" x14ac:dyDescent="0.25">
      <c r="A85" s="41" t="str">
        <f>IF(Summary!A78&lt;&gt;"",Summary!A78,"")</f>
        <v/>
      </c>
      <c r="B85" s="42" t="str">
        <f>IF(Summary!C78&lt;&gt;"",LEFT(Summary!B78)&amp;Summary!C78,"")</f>
        <v/>
      </c>
      <c r="C85" s="42" t="str">
        <f>IF(B85&lt;&gt;"",LOOKUP(LEFT(Summary!B78)&amp;INT(Summary!C78/5)*5,Implements!$C$13:$C$44,Implements!$D$13:$D$44),"")</f>
        <v/>
      </c>
      <c r="D85" s="38"/>
      <c r="E85" s="38"/>
      <c r="F85" s="38"/>
      <c r="G85" s="39" t="str">
        <f t="shared" si="2"/>
        <v/>
      </c>
      <c r="H85" s="38"/>
      <c r="I85" s="38"/>
      <c r="J85" s="38"/>
      <c r="K85" s="39" t="str">
        <f t="shared" si="3"/>
        <v/>
      </c>
      <c r="L85" s="40"/>
    </row>
    <row r="86" spans="1:12" ht="25.9" customHeight="1" x14ac:dyDescent="0.25">
      <c r="A86" s="41" t="str">
        <f>IF(Summary!A79&lt;&gt;"",Summary!A79,"")</f>
        <v/>
      </c>
      <c r="B86" s="42" t="str">
        <f>IF(Summary!C79&lt;&gt;"",LEFT(Summary!B79)&amp;Summary!C79,"")</f>
        <v/>
      </c>
      <c r="C86" s="42" t="str">
        <f>IF(B86&lt;&gt;"",LOOKUP(LEFT(Summary!B79)&amp;INT(Summary!C79/5)*5,Implements!$C$13:$C$44,Implements!$D$13:$D$44),"")</f>
        <v/>
      </c>
      <c r="D86" s="38"/>
      <c r="E86" s="38"/>
      <c r="F86" s="38"/>
      <c r="G86" s="39" t="str">
        <f t="shared" si="2"/>
        <v/>
      </c>
      <c r="H86" s="38"/>
      <c r="I86" s="38"/>
      <c r="J86" s="38"/>
      <c r="K86" s="39" t="str">
        <f t="shared" si="3"/>
        <v/>
      </c>
      <c r="L86" s="40"/>
    </row>
    <row r="87" spans="1:12" ht="25.9" customHeight="1" x14ac:dyDescent="0.25">
      <c r="A87" s="41" t="str">
        <f>IF(Summary!A80&lt;&gt;"",Summary!A80,"")</f>
        <v/>
      </c>
      <c r="B87" s="42" t="str">
        <f>IF(Summary!C80&lt;&gt;"",LEFT(Summary!B80)&amp;Summary!C80,"")</f>
        <v/>
      </c>
      <c r="C87" s="42" t="str">
        <f>IF(B87&lt;&gt;"",LOOKUP(LEFT(Summary!B80)&amp;INT(Summary!C80/5)*5,Implements!$C$13:$C$44,Implements!$D$13:$D$44),"")</f>
        <v/>
      </c>
      <c r="D87" s="38"/>
      <c r="E87" s="38"/>
      <c r="F87" s="38"/>
      <c r="G87" s="39" t="str">
        <f t="shared" si="2"/>
        <v/>
      </c>
      <c r="H87" s="38"/>
      <c r="I87" s="38"/>
      <c r="J87" s="38"/>
      <c r="K87" s="39" t="str">
        <f t="shared" si="3"/>
        <v/>
      </c>
      <c r="L87" s="40"/>
    </row>
    <row r="88" spans="1:12" ht="25.9" customHeight="1" x14ac:dyDescent="0.25">
      <c r="A88" s="41" t="str">
        <f>IF(Summary!A81&lt;&gt;"",Summary!A81,"")</f>
        <v/>
      </c>
      <c r="B88" s="42" t="str">
        <f>IF(Summary!C81&lt;&gt;"",LEFT(Summary!B81)&amp;Summary!C81,"")</f>
        <v/>
      </c>
      <c r="C88" s="42" t="str">
        <f>IF(B88&lt;&gt;"",LOOKUP(LEFT(Summary!B81)&amp;INT(Summary!C81/5)*5,Implements!$C$13:$C$44,Implements!$D$13:$D$44),"")</f>
        <v/>
      </c>
      <c r="D88" s="38"/>
      <c r="E88" s="38"/>
      <c r="F88" s="38"/>
      <c r="G88" s="39" t="str">
        <f t="shared" si="2"/>
        <v/>
      </c>
      <c r="H88" s="38"/>
      <c r="I88" s="38"/>
      <c r="J88" s="38"/>
      <c r="K88" s="39" t="str">
        <f t="shared" si="3"/>
        <v/>
      </c>
      <c r="L88" s="40"/>
    </row>
    <row r="89" spans="1:12" ht="25.9" customHeight="1" x14ac:dyDescent="0.25">
      <c r="A89" s="41" t="str">
        <f>IF(Summary!A82&lt;&gt;"",Summary!A82,"")</f>
        <v/>
      </c>
      <c r="B89" s="42" t="str">
        <f>IF(Summary!C82&lt;&gt;"",LEFT(Summary!B82)&amp;Summary!C82,"")</f>
        <v/>
      </c>
      <c r="C89" s="42" t="str">
        <f>IF(B89&lt;&gt;"",LOOKUP(LEFT(Summary!B82)&amp;INT(Summary!C82/5)*5,Implements!$C$13:$C$44,Implements!$D$13:$D$44),"")</f>
        <v/>
      </c>
      <c r="D89" s="38"/>
      <c r="E89" s="38"/>
      <c r="F89" s="38"/>
      <c r="G89" s="39" t="str">
        <f t="shared" si="2"/>
        <v/>
      </c>
      <c r="H89" s="38"/>
      <c r="I89" s="38"/>
      <c r="J89" s="38"/>
      <c r="K89" s="39" t="str">
        <f t="shared" si="3"/>
        <v/>
      </c>
      <c r="L89" s="40"/>
    </row>
    <row r="90" spans="1:12" ht="25.9" customHeight="1" x14ac:dyDescent="0.25">
      <c r="A90" s="41" t="str">
        <f>IF(Summary!A83&lt;&gt;"",Summary!A83,"")</f>
        <v/>
      </c>
      <c r="B90" s="42" t="str">
        <f>IF(Summary!C83&lt;&gt;"",LEFT(Summary!B83)&amp;Summary!C83,"")</f>
        <v/>
      </c>
      <c r="C90" s="42" t="str">
        <f>IF(B90&lt;&gt;"",LOOKUP(LEFT(Summary!B83)&amp;INT(Summary!C83/5)*5,Implements!$C$13:$C$44,Implements!$D$13:$D$44),"")</f>
        <v/>
      </c>
      <c r="D90" s="38"/>
      <c r="E90" s="38"/>
      <c r="F90" s="38"/>
      <c r="G90" s="39" t="str">
        <f t="shared" si="2"/>
        <v/>
      </c>
      <c r="H90" s="38"/>
      <c r="I90" s="38"/>
      <c r="J90" s="38"/>
      <c r="K90" s="39" t="str">
        <f t="shared" si="3"/>
        <v/>
      </c>
      <c r="L90" s="40"/>
    </row>
    <row r="91" spans="1:12" ht="25.9" customHeight="1" x14ac:dyDescent="0.25">
      <c r="A91" s="41" t="str">
        <f>IF(Summary!A84&lt;&gt;"",Summary!A84,"")</f>
        <v/>
      </c>
      <c r="B91" s="42" t="str">
        <f>IF(Summary!C84&lt;&gt;"",LEFT(Summary!B84)&amp;Summary!C84,"")</f>
        <v/>
      </c>
      <c r="C91" s="42" t="str">
        <f>IF(B91&lt;&gt;"",LOOKUP(LEFT(Summary!B84)&amp;INT(Summary!C84/5)*5,Implements!$C$13:$C$44,Implements!$D$13:$D$44),"")</f>
        <v/>
      </c>
      <c r="D91" s="38"/>
      <c r="E91" s="38"/>
      <c r="F91" s="38"/>
      <c r="G91" s="39" t="str">
        <f t="shared" si="2"/>
        <v/>
      </c>
      <c r="H91" s="38"/>
      <c r="I91" s="38"/>
      <c r="J91" s="38"/>
      <c r="K91" s="39" t="str">
        <f t="shared" si="3"/>
        <v/>
      </c>
      <c r="L91" s="40"/>
    </row>
    <row r="92" spans="1:12" ht="25.9" customHeight="1" x14ac:dyDescent="0.25">
      <c r="A92" s="41" t="str">
        <f>IF(Summary!A85&lt;&gt;"",Summary!A85,"")</f>
        <v/>
      </c>
      <c r="B92" s="42" t="str">
        <f>IF(Summary!C85&lt;&gt;"",LEFT(Summary!B85)&amp;Summary!C85,"")</f>
        <v/>
      </c>
      <c r="C92" s="42" t="str">
        <f>IF(B92&lt;&gt;"",LOOKUP(LEFT(Summary!B85)&amp;INT(Summary!C85/5)*5,Implements!$C$13:$C$44,Implements!$D$13:$D$44),"")</f>
        <v/>
      </c>
      <c r="D92" s="38"/>
      <c r="E92" s="38"/>
      <c r="F92" s="38"/>
      <c r="G92" s="39" t="str">
        <f t="shared" si="2"/>
        <v/>
      </c>
      <c r="H92" s="38"/>
      <c r="I92" s="38"/>
      <c r="J92" s="38"/>
      <c r="K92" s="39" t="str">
        <f t="shared" si="3"/>
        <v/>
      </c>
      <c r="L92" s="40"/>
    </row>
    <row r="93" spans="1:12" ht="25.9" customHeight="1" x14ac:dyDescent="0.25">
      <c r="A93" s="41" t="str">
        <f>IF(Summary!A86&lt;&gt;"",Summary!A86,"")</f>
        <v/>
      </c>
      <c r="B93" s="42" t="str">
        <f>IF(Summary!C86&lt;&gt;"",LEFT(Summary!B86)&amp;Summary!C86,"")</f>
        <v/>
      </c>
      <c r="C93" s="42" t="str">
        <f>IF(B93&lt;&gt;"",LOOKUP(LEFT(Summary!B86)&amp;INT(Summary!C86/5)*5,Implements!$C$13:$C$44,Implements!$D$13:$D$44),"")</f>
        <v/>
      </c>
      <c r="D93" s="38"/>
      <c r="E93" s="38"/>
      <c r="F93" s="38"/>
      <c r="G93" s="39" t="str">
        <f t="shared" si="2"/>
        <v/>
      </c>
      <c r="H93" s="38"/>
      <c r="I93" s="38"/>
      <c r="J93" s="38"/>
      <c r="K93" s="39" t="str">
        <f t="shared" si="3"/>
        <v/>
      </c>
      <c r="L93" s="40"/>
    </row>
  </sheetData>
  <sheetProtection sheet="1" objects="1" scenarios="1" selectLockedCells="1"/>
  <mergeCells count="3">
    <mergeCell ref="A1:H1"/>
    <mergeCell ref="I1:L2"/>
    <mergeCell ref="A2:E2"/>
  </mergeCells>
  <printOptions horizontalCentered="1"/>
  <pageMargins left="0.25" right="0.25" top="0.25" bottom="1" header="0.3" footer="0.3"/>
  <pageSetup scale="99" fitToHeight="0" orientation="landscape"/>
  <headerFooter>
    <oddFooter>&amp;LOfficials' Signatures: ______________________________________|________________________________________|____________________________________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>
    <pageSetUpPr fitToPage="1"/>
  </sheetPr>
  <dimension ref="A1:L93"/>
  <sheetViews>
    <sheetView workbookViewId="0">
      <pane ySplit="3" topLeftCell="A22" activePane="bottomLeft" state="frozen"/>
      <selection pane="bottomLeft" activeCell="D4" sqref="D4"/>
    </sheetView>
  </sheetViews>
  <sheetFormatPr defaultColWidth="0" defaultRowHeight="18" zeroHeight="1" x14ac:dyDescent="0.25"/>
  <cols>
    <col min="1" max="1" width="30.7109375" style="35" customWidth="1"/>
    <col min="2" max="2" width="6.7109375" style="35" customWidth="1"/>
    <col min="3" max="3" width="7.7109375" style="35" customWidth="1"/>
    <col min="4" max="11" width="10.28515625" style="35" customWidth="1"/>
    <col min="12" max="12" width="5.7109375" style="35" customWidth="1"/>
    <col min="13" max="16384" width="9.140625" style="35" hidden="1"/>
  </cols>
  <sheetData>
    <row r="1" spans="1:12" ht="27" x14ac:dyDescent="0.35">
      <c r="A1" s="71" t="str">
        <f>Summary!A1</f>
        <v xml:space="preserve"> MČR Vrhačský pětiboj masters</v>
      </c>
      <c r="B1" s="71"/>
      <c r="C1" s="71"/>
      <c r="D1" s="71"/>
      <c r="E1" s="71"/>
      <c r="F1" s="71"/>
      <c r="G1" s="71"/>
      <c r="H1" s="71"/>
      <c r="I1" s="72" t="s">
        <v>94</v>
      </c>
      <c r="J1" s="73"/>
      <c r="K1" s="73"/>
      <c r="L1" s="73"/>
    </row>
    <row r="2" spans="1:12" ht="20.25" x14ac:dyDescent="0.3">
      <c r="A2" s="75" t="str">
        <f>Summary!A3</f>
        <v xml:space="preserve"> 10.09.2022 </v>
      </c>
      <c r="B2" s="75"/>
      <c r="C2" s="75"/>
      <c r="D2" s="75"/>
      <c r="E2" s="75"/>
      <c r="I2" s="74"/>
      <c r="J2" s="74"/>
      <c r="K2" s="74"/>
      <c r="L2" s="74"/>
    </row>
    <row r="3" spans="1:12" s="36" customFormat="1" x14ac:dyDescent="0.25">
      <c r="A3" s="37" t="s">
        <v>16</v>
      </c>
      <c r="B3" s="37" t="s">
        <v>90</v>
      </c>
      <c r="C3" s="37" t="s">
        <v>81</v>
      </c>
      <c r="D3" s="37" t="s">
        <v>82</v>
      </c>
      <c r="E3" s="37" t="s">
        <v>83</v>
      </c>
      <c r="F3" s="37" t="s">
        <v>84</v>
      </c>
      <c r="G3" s="37" t="s">
        <v>85</v>
      </c>
      <c r="H3" s="37" t="s">
        <v>86</v>
      </c>
      <c r="I3" s="37" t="s">
        <v>87</v>
      </c>
      <c r="J3" s="37" t="s">
        <v>88</v>
      </c>
      <c r="K3" s="37" t="s">
        <v>85</v>
      </c>
      <c r="L3" s="37" t="s">
        <v>89</v>
      </c>
    </row>
    <row r="4" spans="1:12" ht="25.9" customHeight="1" x14ac:dyDescent="0.25">
      <c r="A4" s="41" t="str">
        <f>IF(Summary!A5&lt;&gt;"",Summary!A5,"")</f>
        <v>Peňáz Pavel</v>
      </c>
      <c r="B4" s="42" t="str">
        <f>IF(Summary!C5&lt;&gt;"",LEFT(Summary!B5)&amp;Summary!C5,"")</f>
        <v>M53</v>
      </c>
      <c r="C4" s="42" t="str">
        <f>IF(B4&lt;&gt;"",LOOKUP(LEFT(Summary!B5)&amp;INT(Summary!C5/5)*5,Implements!$C$13:$C$44,Implements!$D$13:$D$44),"")</f>
        <v>6k</v>
      </c>
      <c r="D4" s="38"/>
      <c r="E4" s="38"/>
      <c r="F4" s="38"/>
      <c r="G4" s="39" t="str">
        <f>IF(ISBLANK(D4),"",IF(SUM(D4:F4)&gt;0,MAX(D4:F4),D4))</f>
        <v/>
      </c>
      <c r="H4" s="38"/>
      <c r="I4" s="38"/>
      <c r="J4" s="38"/>
      <c r="K4" s="39" t="str">
        <f>IF(ISBLANK(D4),"",IF(SUM(D4:F4,H4:J4)&gt;0,MAX(D4:F4,H4:J4),D4))</f>
        <v/>
      </c>
      <c r="L4" s="40"/>
    </row>
    <row r="5" spans="1:12" ht="25.9" customHeight="1" x14ac:dyDescent="0.25">
      <c r="A5" s="41" t="e">
        <f>IF(Summary!#REF!&lt;&gt;"",Summary!#REF!,"")</f>
        <v>#REF!</v>
      </c>
      <c r="B5" s="42" t="e">
        <f>IF(Summary!#REF!&lt;&gt;"",LEFT(Summary!#REF!)&amp;Summary!#REF!,"")</f>
        <v>#REF!</v>
      </c>
      <c r="C5" s="42" t="e">
        <f>IF(B5&lt;&gt;"",LOOKUP(LEFT(Summary!#REF!)&amp;INT(Summary!#REF!/5)*5,Implements!$C$13:$C$44,Implements!$D$13:$D$44),"")</f>
        <v>#REF!</v>
      </c>
      <c r="D5" s="38"/>
      <c r="E5" s="38"/>
      <c r="F5" s="38"/>
      <c r="G5" s="39" t="str">
        <f t="shared" ref="G5:G68" si="0">IF(ISBLANK(D5),"",IF(SUM(D5:F5)&gt;0,MAX(D5:F5),D5))</f>
        <v/>
      </c>
      <c r="H5" s="38"/>
      <c r="I5" s="38"/>
      <c r="J5" s="38"/>
      <c r="K5" s="39" t="str">
        <f t="shared" ref="K5:K68" si="1">IF(ISBLANK(D5),"",IF(SUM(D5:F5,H5:J5)&gt;0,MAX(D5:F5,H5:J5),D5))</f>
        <v/>
      </c>
      <c r="L5" s="40"/>
    </row>
    <row r="6" spans="1:12" ht="25.9" customHeight="1" x14ac:dyDescent="0.25">
      <c r="A6" s="41" t="str">
        <f>IF(Summary!A6&lt;&gt;"",Summary!A6,"")</f>
        <v>Bakala Jan</v>
      </c>
      <c r="B6" s="42" t="str">
        <f>IF(Summary!C6&lt;&gt;"",LEFT(Summary!B6)&amp;Summary!C6,"")</f>
        <v>M59</v>
      </c>
      <c r="C6" s="42" t="str">
        <f>IF(B6&lt;&gt;"",LOOKUP(LEFT(Summary!B6)&amp;INT(Summary!C6/5)*5,Implements!$C$13:$C$44,Implements!$D$13:$D$44),"")</f>
        <v>6k</v>
      </c>
      <c r="D6" s="38"/>
      <c r="E6" s="38"/>
      <c r="F6" s="38"/>
      <c r="G6" s="39" t="str">
        <f t="shared" si="0"/>
        <v/>
      </c>
      <c r="H6" s="38"/>
      <c r="I6" s="38"/>
      <c r="J6" s="38"/>
      <c r="K6" s="39" t="str">
        <f t="shared" si="1"/>
        <v/>
      </c>
      <c r="L6" s="40"/>
    </row>
    <row r="7" spans="1:12" ht="25.9" customHeight="1" x14ac:dyDescent="0.25">
      <c r="A7" s="41" t="str">
        <f>IF(Summary!A7&lt;&gt;"",Summary!A7,"")</f>
        <v>Kadlečík Vladimír</v>
      </c>
      <c r="B7" s="42" t="str">
        <f>IF(Summary!C7&lt;&gt;"",LEFT(Summary!B7)&amp;Summary!C7,"")</f>
        <v>M50</v>
      </c>
      <c r="C7" s="42" t="str">
        <f>IF(B7&lt;&gt;"",LOOKUP(LEFT(Summary!B7)&amp;INT(Summary!C7/5)*5,Implements!$C$13:$C$44,Implements!$D$13:$D$44),"")</f>
        <v>6k</v>
      </c>
      <c r="D7" s="38"/>
      <c r="E7" s="38"/>
      <c r="F7" s="38"/>
      <c r="G7" s="39" t="str">
        <f t="shared" si="0"/>
        <v/>
      </c>
      <c r="H7" s="38"/>
      <c r="I7" s="38"/>
      <c r="J7" s="38"/>
      <c r="K7" s="39" t="str">
        <f t="shared" si="1"/>
        <v/>
      </c>
      <c r="L7" s="40"/>
    </row>
    <row r="8" spans="1:12" ht="25.9" customHeight="1" x14ac:dyDescent="0.25">
      <c r="A8" s="41" t="str">
        <f>IF(Summary!A8&lt;&gt;"",Summary!A8,"")</f>
        <v>Táborský Jiří</v>
      </c>
      <c r="B8" s="42" t="str">
        <f>IF(Summary!C8&lt;&gt;"",LEFT(Summary!B8)&amp;Summary!C8,"")</f>
        <v>M59</v>
      </c>
      <c r="C8" s="42" t="str">
        <f>IF(B8&lt;&gt;"",LOOKUP(LEFT(Summary!B8)&amp;INT(Summary!C8/5)*5,Implements!$C$13:$C$44,Implements!$D$13:$D$44),"")</f>
        <v>6k</v>
      </c>
      <c r="D8" s="38"/>
      <c r="E8" s="38"/>
      <c r="F8" s="38"/>
      <c r="G8" s="39" t="str">
        <f t="shared" si="0"/>
        <v/>
      </c>
      <c r="H8" s="38"/>
      <c r="I8" s="38"/>
      <c r="J8" s="38"/>
      <c r="K8" s="39" t="str">
        <f t="shared" si="1"/>
        <v/>
      </c>
      <c r="L8" s="40"/>
    </row>
    <row r="9" spans="1:12" ht="25.9" customHeight="1" x14ac:dyDescent="0.25">
      <c r="A9" s="41" t="str">
        <f>IF(Summary!A9&lt;&gt;"",Summary!A9,"")</f>
        <v>Kuděj Pavel</v>
      </c>
      <c r="B9" s="42" t="str">
        <f>IF(Summary!C9&lt;&gt;"",LEFT(Summary!B9)&amp;Summary!C9,"")</f>
        <v>M43</v>
      </c>
      <c r="C9" s="42" t="str">
        <f>IF(B9&lt;&gt;"",LOOKUP(LEFT(Summary!B9)&amp;INT(Summary!C9/5)*5,Implements!$C$13:$C$44,Implements!$D$13:$D$44),"")</f>
        <v>16lb</v>
      </c>
      <c r="D9" s="38"/>
      <c r="E9" s="38"/>
      <c r="F9" s="38"/>
      <c r="G9" s="39" t="str">
        <f t="shared" si="0"/>
        <v/>
      </c>
      <c r="H9" s="38"/>
      <c r="I9" s="38"/>
      <c r="J9" s="38"/>
      <c r="K9" s="39" t="str">
        <f t="shared" si="1"/>
        <v/>
      </c>
      <c r="L9" s="40"/>
    </row>
    <row r="10" spans="1:12" ht="25.9" customHeight="1" x14ac:dyDescent="0.25">
      <c r="A10" s="41" t="str">
        <f>IF(Summary!A10&lt;&gt;"",Summary!A10,"")</f>
        <v>Klíma Mojmír</v>
      </c>
      <c r="B10" s="42" t="str">
        <f>IF(Summary!C10&lt;&gt;"",LEFT(Summary!B10)&amp;Summary!C10,"")</f>
        <v>M47</v>
      </c>
      <c r="C10" s="42" t="str">
        <f>IF(B10&lt;&gt;"",LOOKUP(LEFT(Summary!B10)&amp;INT(Summary!C10/5)*5,Implements!$C$13:$C$44,Implements!$D$13:$D$44),"")</f>
        <v>16lb</v>
      </c>
      <c r="D10" s="38"/>
      <c r="E10" s="38"/>
      <c r="F10" s="38"/>
      <c r="G10" s="39" t="str">
        <f t="shared" si="0"/>
        <v/>
      </c>
      <c r="H10" s="38"/>
      <c r="I10" s="38"/>
      <c r="J10" s="38"/>
      <c r="K10" s="39" t="str">
        <f t="shared" si="1"/>
        <v/>
      </c>
      <c r="L10" s="40"/>
    </row>
    <row r="11" spans="1:12" ht="25.9" customHeight="1" x14ac:dyDescent="0.25">
      <c r="A11" s="41" t="e">
        <f>IF(Summary!#REF!&lt;&gt;"",Summary!#REF!,"")</f>
        <v>#REF!</v>
      </c>
      <c r="B11" s="42" t="e">
        <f>IF(Summary!#REF!&lt;&gt;"",LEFT(Summary!#REF!)&amp;Summary!#REF!,"")</f>
        <v>#REF!</v>
      </c>
      <c r="C11" s="42" t="e">
        <f>IF(B11&lt;&gt;"",LOOKUP(LEFT(Summary!#REF!)&amp;INT(Summary!#REF!/5)*5,Implements!$C$13:$C$44,Implements!$D$13:$D$44),"")</f>
        <v>#REF!</v>
      </c>
      <c r="D11" s="38"/>
      <c r="E11" s="38"/>
      <c r="F11" s="38"/>
      <c r="G11" s="39" t="str">
        <f t="shared" si="0"/>
        <v/>
      </c>
      <c r="H11" s="38"/>
      <c r="I11" s="38"/>
      <c r="J11" s="38"/>
      <c r="K11" s="39" t="str">
        <f t="shared" si="1"/>
        <v/>
      </c>
      <c r="L11" s="40"/>
    </row>
    <row r="12" spans="1:12" ht="25.9" customHeight="1" x14ac:dyDescent="0.25">
      <c r="A12" s="41" t="str">
        <f>IF(Summary!A11&lt;&gt;"",Summary!A11,"")</f>
        <v>Matura Jiří</v>
      </c>
      <c r="B12" s="42" t="str">
        <f>IF(Summary!C11&lt;&gt;"",LEFT(Summary!B11)&amp;Summary!C11,"")</f>
        <v>M55</v>
      </c>
      <c r="C12" s="42" t="str">
        <f>IF(B12&lt;&gt;"",LOOKUP(LEFT(Summary!B11)&amp;INT(Summary!C11/5)*5,Implements!$C$13:$C$44,Implements!$D$13:$D$44),"")</f>
        <v>6k</v>
      </c>
      <c r="D12" s="38"/>
      <c r="E12" s="38"/>
      <c r="F12" s="38"/>
      <c r="G12" s="39" t="str">
        <f t="shared" si="0"/>
        <v/>
      </c>
      <c r="H12" s="38"/>
      <c r="I12" s="38"/>
      <c r="J12" s="38"/>
      <c r="K12" s="39" t="str">
        <f t="shared" si="1"/>
        <v/>
      </c>
      <c r="L12" s="40"/>
    </row>
    <row r="13" spans="1:12" ht="25.9" customHeight="1" x14ac:dyDescent="0.25">
      <c r="A13" s="41" t="e">
        <f>IF(Summary!#REF!&lt;&gt;"",Summary!#REF!,"")</f>
        <v>#REF!</v>
      </c>
      <c r="B13" s="42" t="e">
        <f>IF(Summary!#REF!&lt;&gt;"",LEFT(Summary!#REF!)&amp;Summary!#REF!,"")</f>
        <v>#REF!</v>
      </c>
      <c r="C13" s="42" t="e">
        <f>IF(B13&lt;&gt;"",LOOKUP(LEFT(Summary!#REF!)&amp;INT(Summary!#REF!/5)*5,Implements!$C$13:$C$44,Implements!$D$13:$D$44),"")</f>
        <v>#REF!</v>
      </c>
      <c r="D13" s="38"/>
      <c r="E13" s="38"/>
      <c r="F13" s="38"/>
      <c r="G13" s="39" t="str">
        <f t="shared" si="0"/>
        <v/>
      </c>
      <c r="H13" s="38"/>
      <c r="I13" s="38"/>
      <c r="J13" s="38"/>
      <c r="K13" s="39" t="str">
        <f t="shared" si="1"/>
        <v/>
      </c>
      <c r="L13" s="40"/>
    </row>
    <row r="14" spans="1:12" ht="25.9" customHeight="1" x14ac:dyDescent="0.25">
      <c r="A14" s="41" t="str">
        <f>IF(Summary!A12&lt;&gt;"",Summary!A12,"")</f>
        <v>Heinl Martin</v>
      </c>
      <c r="B14" s="42" t="str">
        <f>IF(Summary!C12&lt;&gt;"",LEFT(Summary!B12)&amp;Summary!C12,"")</f>
        <v>M49</v>
      </c>
      <c r="C14" s="42" t="str">
        <f>IF(B14&lt;&gt;"",LOOKUP(LEFT(Summary!B12)&amp;INT(Summary!C12/5)*5,Implements!$C$13:$C$44,Implements!$D$13:$D$44),"")</f>
        <v>16lb</v>
      </c>
      <c r="D14" s="38"/>
      <c r="E14" s="38"/>
      <c r="F14" s="38"/>
      <c r="G14" s="39" t="str">
        <f t="shared" si="0"/>
        <v/>
      </c>
      <c r="H14" s="38"/>
      <c r="I14" s="38"/>
      <c r="J14" s="38"/>
      <c r="K14" s="39" t="str">
        <f t="shared" si="1"/>
        <v/>
      </c>
      <c r="L14" s="40"/>
    </row>
    <row r="15" spans="1:12" ht="25.9" customHeight="1" x14ac:dyDescent="0.25">
      <c r="A15" s="41" t="str">
        <f>IF(Summary!A13&lt;&gt;"",Summary!A13,"")</f>
        <v>Tlapák Michal</v>
      </c>
      <c r="B15" s="42" t="str">
        <f>IF(Summary!C13&lt;&gt;"",LEFT(Summary!B13)&amp;Summary!C13,"")</f>
        <v>M40</v>
      </c>
      <c r="C15" s="42" t="str">
        <f>IF(B15&lt;&gt;"",LOOKUP(LEFT(Summary!B13)&amp;INT(Summary!C13/5)*5,Implements!$C$13:$C$44,Implements!$D$13:$D$44),"")</f>
        <v>16lb</v>
      </c>
      <c r="D15" s="38"/>
      <c r="E15" s="38"/>
      <c r="F15" s="38"/>
      <c r="G15" s="39" t="str">
        <f t="shared" si="0"/>
        <v/>
      </c>
      <c r="H15" s="38"/>
      <c r="I15" s="38"/>
      <c r="J15" s="38"/>
      <c r="K15" s="39" t="str">
        <f t="shared" si="1"/>
        <v/>
      </c>
      <c r="L15" s="40"/>
    </row>
    <row r="16" spans="1:12" ht="25.9" customHeight="1" x14ac:dyDescent="0.25">
      <c r="A16" s="41" t="str">
        <f>IF(Summary!A14&lt;&gt;"",Summary!A14,"")</f>
        <v>Zákoucký Vít</v>
      </c>
      <c r="B16" s="42" t="str">
        <f>IF(Summary!C14&lt;&gt;"",LEFT(Summary!B14)&amp;Summary!C14,"")</f>
        <v>M44</v>
      </c>
      <c r="C16" s="42" t="str">
        <f>IF(B16&lt;&gt;"",LOOKUP(LEFT(Summary!B14)&amp;INT(Summary!C14/5)*5,Implements!$C$13:$C$44,Implements!$D$13:$D$44),"")</f>
        <v>16lb</v>
      </c>
      <c r="D16" s="38"/>
      <c r="E16" s="38"/>
      <c r="F16" s="38"/>
      <c r="G16" s="39" t="str">
        <f t="shared" si="0"/>
        <v/>
      </c>
      <c r="H16" s="38"/>
      <c r="I16" s="38"/>
      <c r="J16" s="38"/>
      <c r="K16" s="39" t="str">
        <f t="shared" si="1"/>
        <v/>
      </c>
      <c r="L16" s="40"/>
    </row>
    <row r="17" spans="1:12" ht="25.9" customHeight="1" x14ac:dyDescent="0.25">
      <c r="A17" s="41" t="str">
        <f>IF(Summary!A15&lt;&gt;"",Summary!A15,"")</f>
        <v>Zelinka Petr</v>
      </c>
      <c r="B17" s="42" t="str">
        <f>IF(Summary!C15&lt;&gt;"",LEFT(Summary!B15)&amp;Summary!C15,"")</f>
        <v>M54</v>
      </c>
      <c r="C17" s="42" t="str">
        <f>IF(B17&lt;&gt;"",LOOKUP(LEFT(Summary!B15)&amp;INT(Summary!C15/5)*5,Implements!$C$13:$C$44,Implements!$D$13:$D$44),"")</f>
        <v>6k</v>
      </c>
      <c r="D17" s="38"/>
      <c r="E17" s="38"/>
      <c r="F17" s="38"/>
      <c r="G17" s="39" t="str">
        <f t="shared" si="0"/>
        <v/>
      </c>
      <c r="H17" s="38"/>
      <c r="I17" s="38"/>
      <c r="J17" s="38"/>
      <c r="K17" s="39" t="str">
        <f t="shared" si="1"/>
        <v/>
      </c>
      <c r="L17" s="40"/>
    </row>
    <row r="18" spans="1:12" ht="25.9" customHeight="1" x14ac:dyDescent="0.25">
      <c r="A18" s="41" t="str">
        <f>IF(Summary!A16&lt;&gt;"",Summary!A16,"")</f>
        <v>Podzemský Václav</v>
      </c>
      <c r="B18" s="42" t="str">
        <f>IF(Summary!C16&lt;&gt;"",LEFT(Summary!B16)&amp;Summary!C16,"")</f>
        <v>M37</v>
      </c>
      <c r="C18" s="42" t="str">
        <f>IF(B18&lt;&gt;"",LOOKUP(LEFT(Summary!B16)&amp;INT(Summary!C16/5)*5,Implements!$C$13:$C$44,Implements!$D$13:$D$44),"")</f>
        <v>16lb</v>
      </c>
      <c r="D18" s="38"/>
      <c r="E18" s="38"/>
      <c r="F18" s="38"/>
      <c r="G18" s="39" t="str">
        <f t="shared" si="0"/>
        <v/>
      </c>
      <c r="H18" s="38"/>
      <c r="I18" s="38"/>
      <c r="J18" s="38"/>
      <c r="K18" s="39" t="str">
        <f t="shared" si="1"/>
        <v/>
      </c>
      <c r="L18" s="40"/>
    </row>
    <row r="19" spans="1:12" ht="25.9" customHeight="1" x14ac:dyDescent="0.25">
      <c r="A19" s="41" t="str">
        <f>IF(Summary!A17&lt;&gt;"",Summary!A17,"")</f>
        <v>Rus Vít</v>
      </c>
      <c r="B19" s="42" t="str">
        <f>IF(Summary!C17&lt;&gt;"",LEFT(Summary!B17)&amp;Summary!C17,"")</f>
        <v>M46</v>
      </c>
      <c r="C19" s="42" t="str">
        <f>IF(B19&lt;&gt;"",LOOKUP(LEFT(Summary!B17)&amp;INT(Summary!C17/5)*5,Implements!$C$13:$C$44,Implements!$D$13:$D$44),"")</f>
        <v>16lb</v>
      </c>
      <c r="D19" s="38"/>
      <c r="E19" s="38"/>
      <c r="F19" s="38"/>
      <c r="G19" s="39" t="str">
        <f t="shared" si="0"/>
        <v/>
      </c>
      <c r="H19" s="38"/>
      <c r="I19" s="38"/>
      <c r="J19" s="38"/>
      <c r="K19" s="39" t="str">
        <f t="shared" si="1"/>
        <v/>
      </c>
      <c r="L19" s="40"/>
    </row>
    <row r="20" spans="1:12" ht="25.9" customHeight="1" x14ac:dyDescent="0.25">
      <c r="A20" s="41" t="str">
        <f>IF(Summary!A18&lt;&gt;"",Summary!A18,"")</f>
        <v>Toman Václav</v>
      </c>
      <c r="B20" s="42" t="str">
        <f>IF(Summary!C18&lt;&gt;"",LEFT(Summary!B18)&amp;Summary!C18,"")</f>
        <v>M50</v>
      </c>
      <c r="C20" s="42" t="str">
        <f>IF(B20&lt;&gt;"",LOOKUP(LEFT(Summary!B18)&amp;INT(Summary!C18/5)*5,Implements!$C$13:$C$44,Implements!$D$13:$D$44),"")</f>
        <v>6k</v>
      </c>
      <c r="D20" s="38"/>
      <c r="E20" s="38"/>
      <c r="F20" s="38"/>
      <c r="G20" s="39" t="str">
        <f t="shared" si="0"/>
        <v/>
      </c>
      <c r="H20" s="38"/>
      <c r="I20" s="38"/>
      <c r="J20" s="38"/>
      <c r="K20" s="39" t="str">
        <f t="shared" si="1"/>
        <v/>
      </c>
      <c r="L20" s="40"/>
    </row>
    <row r="21" spans="1:12" ht="25.9" customHeight="1" x14ac:dyDescent="0.25">
      <c r="A21" s="41" t="str">
        <f>IF(Summary!A19&lt;&gt;"",Summary!A19,"")</f>
        <v/>
      </c>
      <c r="B21" s="42" t="str">
        <f>IF(Summary!C19&lt;&gt;"",LEFT(Summary!B19)&amp;Summary!C19,"")</f>
        <v/>
      </c>
      <c r="C21" s="42" t="str">
        <f>IF(B21&lt;&gt;"",LOOKUP(LEFT(Summary!B19)&amp;INT(Summary!C19/5)*5,Implements!$C$13:$C$44,Implements!$D$13:$D$44),"")</f>
        <v/>
      </c>
      <c r="D21" s="38"/>
      <c r="E21" s="38"/>
      <c r="F21" s="38"/>
      <c r="G21" s="39" t="str">
        <f t="shared" si="0"/>
        <v/>
      </c>
      <c r="H21" s="38"/>
      <c r="I21" s="38"/>
      <c r="J21" s="38"/>
      <c r="K21" s="39" t="str">
        <f t="shared" si="1"/>
        <v/>
      </c>
      <c r="L21" s="40"/>
    </row>
    <row r="22" spans="1:12" ht="25.9" customHeight="1" x14ac:dyDescent="0.25">
      <c r="A22" s="41" t="str">
        <f>IF(Summary!A20&lt;&gt;"",Summary!A20,"")</f>
        <v>Zwolski Edward</v>
      </c>
      <c r="B22" s="42" t="str">
        <f>IF(Summary!C20&lt;&gt;"",LEFT(Summary!B20)&amp;Summary!C20,"")</f>
        <v>M66</v>
      </c>
      <c r="C22" s="42" t="str">
        <f>IF(B22&lt;&gt;"",LOOKUP(LEFT(Summary!B20)&amp;INT(Summary!C20/5)*5,Implements!$C$13:$C$44,Implements!$D$13:$D$44),"")</f>
        <v>5k</v>
      </c>
      <c r="D22" s="38"/>
      <c r="E22" s="38"/>
      <c r="F22" s="38"/>
      <c r="G22" s="39" t="str">
        <f t="shared" si="0"/>
        <v/>
      </c>
      <c r="H22" s="38"/>
      <c r="I22" s="38"/>
      <c r="J22" s="38"/>
      <c r="K22" s="39" t="str">
        <f t="shared" si="1"/>
        <v/>
      </c>
      <c r="L22" s="40"/>
    </row>
    <row r="23" spans="1:12" ht="25.9" customHeight="1" x14ac:dyDescent="0.25">
      <c r="A23" s="41" t="str">
        <f>IF(Summary!A21&lt;&gt;"",Summary!A21,"")</f>
        <v>Taibr Pavel</v>
      </c>
      <c r="B23" s="42" t="str">
        <f>IF(Summary!C21&lt;&gt;"",LEFT(Summary!B21)&amp;Summary!C21,"")</f>
        <v>M66</v>
      </c>
      <c r="C23" s="42" t="str">
        <f>IF(B23&lt;&gt;"",LOOKUP(LEFT(Summary!B21)&amp;INT(Summary!C21/5)*5,Implements!$C$13:$C$44,Implements!$D$13:$D$44),"")</f>
        <v>5k</v>
      </c>
      <c r="D23" s="38"/>
      <c r="E23" s="38"/>
      <c r="F23" s="38"/>
      <c r="G23" s="39" t="str">
        <f t="shared" si="0"/>
        <v/>
      </c>
      <c r="H23" s="38"/>
      <c r="I23" s="38"/>
      <c r="J23" s="38"/>
      <c r="K23" s="39" t="str">
        <f t="shared" si="1"/>
        <v/>
      </c>
      <c r="L23" s="40"/>
    </row>
    <row r="24" spans="1:12" ht="25.9" customHeight="1" x14ac:dyDescent="0.25">
      <c r="A24" s="41" t="e">
        <f>IF(Summary!#REF!&lt;&gt;"",Summary!#REF!,"")</f>
        <v>#REF!</v>
      </c>
      <c r="B24" s="42" t="e">
        <f>IF(Summary!#REF!&lt;&gt;"",LEFT(Summary!#REF!)&amp;Summary!#REF!,"")</f>
        <v>#REF!</v>
      </c>
      <c r="C24" s="42" t="e">
        <f>IF(B24&lt;&gt;"",LOOKUP(LEFT(Summary!#REF!)&amp;INT(Summary!#REF!/5)*5,Implements!$C$13:$C$44,Implements!$D$13:$D$44),"")</f>
        <v>#REF!</v>
      </c>
      <c r="D24" s="38"/>
      <c r="E24" s="38"/>
      <c r="F24" s="38"/>
      <c r="G24" s="39" t="str">
        <f t="shared" si="0"/>
        <v/>
      </c>
      <c r="H24" s="38"/>
      <c r="I24" s="38"/>
      <c r="J24" s="38"/>
      <c r="K24" s="39" t="str">
        <f t="shared" si="1"/>
        <v/>
      </c>
      <c r="L24" s="40"/>
    </row>
    <row r="25" spans="1:12" ht="25.9" customHeight="1" x14ac:dyDescent="0.25">
      <c r="A25" s="41" t="str">
        <f>IF(Summary!A22&lt;&gt;"",Summary!A22,"")</f>
        <v>Veleba Pavel</v>
      </c>
      <c r="B25" s="42" t="str">
        <f>IF(Summary!C22&lt;&gt;"",LEFT(Summary!B22)&amp;Summary!C22,"")</f>
        <v>M69</v>
      </c>
      <c r="C25" s="42" t="str">
        <f>IF(B25&lt;&gt;"",LOOKUP(LEFT(Summary!B22)&amp;INT(Summary!C22/5)*5,Implements!$C$13:$C$44,Implements!$D$13:$D$44),"")</f>
        <v>5k</v>
      </c>
      <c r="D25" s="38"/>
      <c r="E25" s="38"/>
      <c r="F25" s="38"/>
      <c r="G25" s="39" t="str">
        <f t="shared" si="0"/>
        <v/>
      </c>
      <c r="H25" s="38"/>
      <c r="I25" s="38"/>
      <c r="J25" s="38"/>
      <c r="K25" s="39" t="str">
        <f t="shared" si="1"/>
        <v/>
      </c>
      <c r="L25" s="40"/>
    </row>
    <row r="26" spans="1:12" ht="25.9" customHeight="1" x14ac:dyDescent="0.25">
      <c r="A26" s="41" t="e">
        <f>IF(Summary!#REF!&lt;&gt;"",Summary!#REF!,"")</f>
        <v>#REF!</v>
      </c>
      <c r="B26" s="42" t="e">
        <f>IF(Summary!#REF!&lt;&gt;"",LEFT(Summary!#REF!)&amp;Summary!#REF!,"")</f>
        <v>#REF!</v>
      </c>
      <c r="C26" s="42" t="e">
        <f>IF(B26&lt;&gt;"",LOOKUP(LEFT(Summary!#REF!)&amp;INT(Summary!#REF!/5)*5,Implements!$C$13:$C$44,Implements!$D$13:$D$44),"")</f>
        <v>#REF!</v>
      </c>
      <c r="D26" s="38"/>
      <c r="E26" s="38"/>
      <c r="F26" s="38"/>
      <c r="G26" s="39" t="str">
        <f t="shared" si="0"/>
        <v/>
      </c>
      <c r="H26" s="38"/>
      <c r="I26" s="38"/>
      <c r="J26" s="38"/>
      <c r="K26" s="39" t="str">
        <f t="shared" si="1"/>
        <v/>
      </c>
      <c r="L26" s="40"/>
    </row>
    <row r="27" spans="1:12" ht="25.9" customHeight="1" x14ac:dyDescent="0.25">
      <c r="A27" s="41" t="str">
        <f>IF(Summary!A23&lt;&gt;"",Summary!A23,"")</f>
        <v>Šolar Jiří</v>
      </c>
      <c r="B27" s="42" t="str">
        <f>IF(Summary!C23&lt;&gt;"",LEFT(Summary!B23)&amp;Summary!C23,"")</f>
        <v>M68</v>
      </c>
      <c r="C27" s="42" t="str">
        <f>IF(B27&lt;&gt;"",LOOKUP(LEFT(Summary!B23)&amp;INT(Summary!C23/5)*5,Implements!$C$13:$C$44,Implements!$D$13:$D$44),"")</f>
        <v>5k</v>
      </c>
      <c r="D27" s="38"/>
      <c r="E27" s="38"/>
      <c r="F27" s="38"/>
      <c r="G27" s="39" t="str">
        <f t="shared" si="0"/>
        <v/>
      </c>
      <c r="H27" s="38"/>
      <c r="I27" s="38"/>
      <c r="J27" s="38"/>
      <c r="K27" s="39" t="str">
        <f t="shared" si="1"/>
        <v/>
      </c>
      <c r="L27" s="40"/>
    </row>
    <row r="28" spans="1:12" ht="25.9" customHeight="1" x14ac:dyDescent="0.25">
      <c r="A28" s="41" t="str">
        <f>IF(Summary!A24&lt;&gt;"",Summary!A24,"")</f>
        <v>Sosna Václav</v>
      </c>
      <c r="B28" s="42" t="str">
        <f>IF(Summary!C24&lt;&gt;"",LEFT(Summary!B24)&amp;Summary!C24,"")</f>
        <v>M74</v>
      </c>
      <c r="C28" s="42" t="str">
        <f>IF(B28&lt;&gt;"",LOOKUP(LEFT(Summary!B24)&amp;INT(Summary!C24/5)*5,Implements!$C$13:$C$44,Implements!$D$13:$D$44),"")</f>
        <v>4k</v>
      </c>
      <c r="D28" s="38"/>
      <c r="E28" s="38"/>
      <c r="F28" s="38"/>
      <c r="G28" s="39" t="str">
        <f t="shared" si="0"/>
        <v/>
      </c>
      <c r="H28" s="38"/>
      <c r="I28" s="38"/>
      <c r="J28" s="38"/>
      <c r="K28" s="39" t="str">
        <f t="shared" si="1"/>
        <v/>
      </c>
      <c r="L28" s="40"/>
    </row>
    <row r="29" spans="1:12" ht="25.9" customHeight="1" x14ac:dyDescent="0.25">
      <c r="A29" s="41" t="str">
        <f>IF(Summary!A25&lt;&gt;"",Summary!A25,"")</f>
        <v>Dráb František</v>
      </c>
      <c r="B29" s="42" t="str">
        <f>IF(Summary!C25&lt;&gt;"",LEFT(Summary!B25)&amp;Summary!C25,"")</f>
        <v>M72</v>
      </c>
      <c r="C29" s="42" t="str">
        <f>IF(B29&lt;&gt;"",LOOKUP(LEFT(Summary!B25)&amp;INT(Summary!C25/5)*5,Implements!$C$13:$C$44,Implements!$D$13:$D$44),"")</f>
        <v>4k</v>
      </c>
      <c r="D29" s="38"/>
      <c r="E29" s="38"/>
      <c r="F29" s="38"/>
      <c r="G29" s="39" t="str">
        <f t="shared" si="0"/>
        <v/>
      </c>
      <c r="H29" s="38"/>
      <c r="I29" s="38"/>
      <c r="J29" s="38"/>
      <c r="K29" s="39" t="str">
        <f t="shared" si="1"/>
        <v/>
      </c>
      <c r="L29" s="40"/>
    </row>
    <row r="30" spans="1:12" ht="25.9" customHeight="1" x14ac:dyDescent="0.25">
      <c r="A30" s="41" t="str">
        <f>IF(Summary!A26&lt;&gt;"",Summary!A26,"")</f>
        <v>Kužel Josef</v>
      </c>
      <c r="B30" s="42" t="str">
        <f>IF(Summary!C26&lt;&gt;"",LEFT(Summary!B26)&amp;Summary!C26,"")</f>
        <v>M73</v>
      </c>
      <c r="C30" s="42" t="str">
        <f>IF(B30&lt;&gt;"",LOOKUP(LEFT(Summary!B26)&amp;INT(Summary!C26/5)*5,Implements!$C$13:$C$44,Implements!$D$13:$D$44),"")</f>
        <v>4k</v>
      </c>
      <c r="D30" s="38"/>
      <c r="E30" s="38"/>
      <c r="F30" s="38"/>
      <c r="G30" s="39" t="str">
        <f t="shared" si="0"/>
        <v/>
      </c>
      <c r="H30" s="38"/>
      <c r="I30" s="38"/>
      <c r="J30" s="38"/>
      <c r="K30" s="39" t="str">
        <f t="shared" si="1"/>
        <v/>
      </c>
      <c r="L30" s="40"/>
    </row>
    <row r="31" spans="1:12" ht="25.9" customHeight="1" x14ac:dyDescent="0.25">
      <c r="A31" s="41" t="str">
        <f>IF(Summary!A27&lt;&gt;"",Summary!A27,"")</f>
        <v>Kašpar Zdeněk</v>
      </c>
      <c r="B31" s="42" t="str">
        <f>IF(Summary!C27&lt;&gt;"",LEFT(Summary!B27)&amp;Summary!C27,"")</f>
        <v>M74</v>
      </c>
      <c r="C31" s="42" t="str">
        <f>IF(B31&lt;&gt;"",LOOKUP(LEFT(Summary!B27)&amp;INT(Summary!C27/5)*5,Implements!$C$13:$C$44,Implements!$D$13:$D$44),"")</f>
        <v>4k</v>
      </c>
      <c r="D31" s="38"/>
      <c r="E31" s="38"/>
      <c r="F31" s="38"/>
      <c r="G31" s="39" t="str">
        <f t="shared" si="0"/>
        <v/>
      </c>
      <c r="H31" s="38"/>
      <c r="I31" s="38"/>
      <c r="J31" s="38"/>
      <c r="K31" s="39" t="str">
        <f t="shared" si="1"/>
        <v/>
      </c>
      <c r="L31" s="40"/>
    </row>
    <row r="32" spans="1:12" ht="25.9" customHeight="1" x14ac:dyDescent="0.25">
      <c r="A32" s="41" t="str">
        <f>IF(Summary!A28&lt;&gt;"",Summary!A28,"")</f>
        <v>Řechka Bedřich</v>
      </c>
      <c r="B32" s="42" t="str">
        <f>IF(Summary!C28&lt;&gt;"",LEFT(Summary!B28)&amp;Summary!C28,"")</f>
        <v>M71</v>
      </c>
      <c r="C32" s="42" t="str">
        <f>IF(B32&lt;&gt;"",LOOKUP(LEFT(Summary!B28)&amp;INT(Summary!C28/5)*5,Implements!$C$13:$C$44,Implements!$D$13:$D$44),"")</f>
        <v>4k</v>
      </c>
      <c r="D32" s="38"/>
      <c r="E32" s="38"/>
      <c r="F32" s="38"/>
      <c r="G32" s="39" t="str">
        <f t="shared" si="0"/>
        <v/>
      </c>
      <c r="H32" s="38"/>
      <c r="I32" s="38"/>
      <c r="J32" s="38"/>
      <c r="K32" s="39" t="str">
        <f t="shared" si="1"/>
        <v/>
      </c>
      <c r="L32" s="40"/>
    </row>
    <row r="33" spans="1:12" ht="25.9" customHeight="1" x14ac:dyDescent="0.25">
      <c r="A33" s="41" t="str">
        <f>IF(Summary!A29&lt;&gt;"",Summary!A29,"")</f>
        <v>Filip Petr</v>
      </c>
      <c r="B33" s="42" t="str">
        <f>IF(Summary!C29&lt;&gt;"",LEFT(Summary!B29)&amp;Summary!C29,"")</f>
        <v>M71</v>
      </c>
      <c r="C33" s="42" t="str">
        <f>IF(B33&lt;&gt;"",LOOKUP(LEFT(Summary!B29)&amp;INT(Summary!C29/5)*5,Implements!$C$13:$C$44,Implements!$D$13:$D$44),"")</f>
        <v>4k</v>
      </c>
      <c r="D33" s="38"/>
      <c r="E33" s="38"/>
      <c r="F33" s="38"/>
      <c r="G33" s="39" t="str">
        <f t="shared" si="0"/>
        <v/>
      </c>
      <c r="H33" s="38"/>
      <c r="I33" s="38"/>
      <c r="J33" s="38"/>
      <c r="K33" s="39" t="str">
        <f t="shared" si="1"/>
        <v/>
      </c>
      <c r="L33" s="40"/>
    </row>
    <row r="34" spans="1:12" ht="25.9" customHeight="1" x14ac:dyDescent="0.25">
      <c r="A34" s="41" t="str">
        <f>IF(Summary!A30&lt;&gt;"",Summary!A30,"")</f>
        <v/>
      </c>
      <c r="B34" s="42" t="str">
        <f>IF(Summary!C30&lt;&gt;"",LEFT(Summary!B30)&amp;Summary!C30,"")</f>
        <v/>
      </c>
      <c r="C34" s="42" t="str">
        <f>IF(B34&lt;&gt;"",LOOKUP(LEFT(Summary!B30)&amp;INT(Summary!C30/5)*5,Implements!$C$13:$C$44,Implements!$D$13:$D$44),"")</f>
        <v/>
      </c>
      <c r="D34" s="38"/>
      <c r="E34" s="38"/>
      <c r="F34" s="38"/>
      <c r="G34" s="39" t="str">
        <f t="shared" si="0"/>
        <v/>
      </c>
      <c r="H34" s="38"/>
      <c r="I34" s="38"/>
      <c r="J34" s="38"/>
      <c r="K34" s="39" t="str">
        <f t="shared" si="1"/>
        <v/>
      </c>
      <c r="L34" s="40"/>
    </row>
    <row r="35" spans="1:12" ht="25.9" customHeight="1" x14ac:dyDescent="0.25">
      <c r="A35" s="41" t="e">
        <f>IF(Summary!#REF!&lt;&gt;"",Summary!#REF!,"")</f>
        <v>#REF!</v>
      </c>
      <c r="B35" s="42" t="e">
        <f>IF(Summary!#REF!&lt;&gt;"",LEFT(Summary!#REF!)&amp;Summary!#REF!,"")</f>
        <v>#REF!</v>
      </c>
      <c r="C35" s="42" t="e">
        <f>IF(B35&lt;&gt;"",LOOKUP(LEFT(Summary!#REF!)&amp;INT(Summary!#REF!/5)*5,Implements!$C$13:$C$44,Implements!$D$13:$D$44),"")</f>
        <v>#REF!</v>
      </c>
      <c r="D35" s="38"/>
      <c r="E35" s="38"/>
      <c r="F35" s="38"/>
      <c r="G35" s="39" t="str">
        <f t="shared" si="0"/>
        <v/>
      </c>
      <c r="H35" s="38"/>
      <c r="I35" s="38"/>
      <c r="J35" s="38"/>
      <c r="K35" s="39" t="str">
        <f t="shared" si="1"/>
        <v/>
      </c>
      <c r="L35" s="40"/>
    </row>
    <row r="36" spans="1:12" ht="25.9" customHeight="1" x14ac:dyDescent="0.25">
      <c r="A36" s="41" t="str">
        <f>IF(Summary!A31&lt;&gt;"",Summary!A31,"")</f>
        <v>Noasová Jindřiška</v>
      </c>
      <c r="B36" s="42" t="str">
        <f>IF(Summary!C31&lt;&gt;"",LEFT(Summary!B31)&amp;Summary!C31,"")</f>
        <v>F44</v>
      </c>
      <c r="C36" s="42" t="str">
        <f>IF(B36&lt;&gt;"",LOOKUP(LEFT(Summary!B31)&amp;INT(Summary!C31/5)*5,Implements!$C$13:$C$44,Implements!$D$13:$D$44),"")</f>
        <v>4k</v>
      </c>
      <c r="D36" s="38"/>
      <c r="E36" s="38"/>
      <c r="F36" s="38"/>
      <c r="G36" s="39" t="str">
        <f t="shared" si="0"/>
        <v/>
      </c>
      <c r="H36" s="38"/>
      <c r="I36" s="38"/>
      <c r="J36" s="38"/>
      <c r="K36" s="39" t="str">
        <f t="shared" si="1"/>
        <v/>
      </c>
      <c r="L36" s="40"/>
    </row>
    <row r="37" spans="1:12" ht="25.9" customHeight="1" x14ac:dyDescent="0.25">
      <c r="A37" s="41" t="str">
        <f>IF(Summary!A32&lt;&gt;"",Summary!A32,"")</f>
        <v>Čapková Jana</v>
      </c>
      <c r="B37" s="42" t="str">
        <f>IF(Summary!C32&lt;&gt;"",LEFT(Summary!B32)&amp;Summary!C32,"")</f>
        <v>F48</v>
      </c>
      <c r="C37" s="42" t="str">
        <f>IF(B37&lt;&gt;"",LOOKUP(LEFT(Summary!B32)&amp;INT(Summary!C32/5)*5,Implements!$C$13:$C$44,Implements!$D$13:$D$44),"")</f>
        <v>4k</v>
      </c>
      <c r="D37" s="38"/>
      <c r="E37" s="38"/>
      <c r="F37" s="38"/>
      <c r="G37" s="39" t="str">
        <f t="shared" si="0"/>
        <v/>
      </c>
      <c r="H37" s="38"/>
      <c r="I37" s="38"/>
      <c r="J37" s="38"/>
      <c r="K37" s="39" t="str">
        <f t="shared" si="1"/>
        <v/>
      </c>
      <c r="L37" s="40"/>
    </row>
    <row r="38" spans="1:12" ht="25.9" customHeight="1" x14ac:dyDescent="0.25">
      <c r="A38" s="41" t="str">
        <f>IF(Summary!A33&lt;&gt;"",Summary!A33,"")</f>
        <v>Dvořáková Dana</v>
      </c>
      <c r="B38" s="42" t="str">
        <f>IF(Summary!C33&lt;&gt;"",LEFT(Summary!B33)&amp;Summary!C33,"")</f>
        <v>F50</v>
      </c>
      <c r="C38" s="42" t="str">
        <f>IF(B38&lt;&gt;"",LOOKUP(LEFT(Summary!B33)&amp;INT(Summary!C33/5)*5,Implements!$C$13:$C$44,Implements!$D$13:$D$44),"")</f>
        <v>3k</v>
      </c>
      <c r="D38" s="38"/>
      <c r="E38" s="38"/>
      <c r="F38" s="38"/>
      <c r="G38" s="39" t="str">
        <f t="shared" si="0"/>
        <v/>
      </c>
      <c r="H38" s="38"/>
      <c r="I38" s="38"/>
      <c r="J38" s="38"/>
      <c r="K38" s="39" t="str">
        <f t="shared" si="1"/>
        <v/>
      </c>
      <c r="L38" s="40"/>
    </row>
    <row r="39" spans="1:12" ht="25.9" customHeight="1" x14ac:dyDescent="0.25">
      <c r="A39" s="41" t="e">
        <f>IF(Summary!#REF!&lt;&gt;"",Summary!#REF!,"")</f>
        <v>#REF!</v>
      </c>
      <c r="B39" s="42" t="e">
        <f>IF(Summary!#REF!&lt;&gt;"",LEFT(Summary!#REF!)&amp;Summary!#REF!,"")</f>
        <v>#REF!</v>
      </c>
      <c r="C39" s="42" t="e">
        <f>IF(B39&lt;&gt;"",LOOKUP(LEFT(Summary!#REF!)&amp;INT(Summary!#REF!/5)*5,Implements!$C$13:$C$44,Implements!$D$13:$D$44),"")</f>
        <v>#REF!</v>
      </c>
      <c r="D39" s="38"/>
      <c r="E39" s="38"/>
      <c r="F39" s="38"/>
      <c r="G39" s="39" t="str">
        <f t="shared" si="0"/>
        <v/>
      </c>
      <c r="H39" s="38"/>
      <c r="I39" s="38"/>
      <c r="J39" s="38"/>
      <c r="K39" s="39" t="str">
        <f t="shared" si="1"/>
        <v/>
      </c>
      <c r="L39" s="40"/>
    </row>
    <row r="40" spans="1:12" ht="25.9" customHeight="1" x14ac:dyDescent="0.25">
      <c r="A40" s="41" t="str">
        <f>IF(Summary!A34&lt;&gt;"",Summary!A34,"")</f>
        <v>Šašková Irena</v>
      </c>
      <c r="B40" s="42" t="str">
        <f>IF(Summary!C34&lt;&gt;"",LEFT(Summary!B34)&amp;Summary!C34,"")</f>
        <v>F57</v>
      </c>
      <c r="C40" s="42" t="str">
        <f>IF(B40&lt;&gt;"",LOOKUP(LEFT(Summary!B34)&amp;INT(Summary!C34/5)*5,Implements!$C$13:$C$44,Implements!$D$13:$D$44),"")</f>
        <v>3k</v>
      </c>
      <c r="D40" s="38"/>
      <c r="E40" s="38"/>
      <c r="F40" s="38"/>
      <c r="G40" s="39" t="str">
        <f t="shared" si="0"/>
        <v/>
      </c>
      <c r="H40" s="38"/>
      <c r="I40" s="38"/>
      <c r="J40" s="38"/>
      <c r="K40" s="39" t="str">
        <f t="shared" si="1"/>
        <v/>
      </c>
      <c r="L40" s="40"/>
    </row>
    <row r="41" spans="1:12" ht="25.9" customHeight="1" x14ac:dyDescent="0.25">
      <c r="A41" s="41" t="e">
        <f>IF(Summary!#REF!&lt;&gt;"",Summary!#REF!,"")</f>
        <v>#REF!</v>
      </c>
      <c r="B41" s="42" t="e">
        <f>IF(Summary!#REF!&lt;&gt;"",LEFT(Summary!#REF!)&amp;Summary!#REF!,"")</f>
        <v>#REF!</v>
      </c>
      <c r="C41" s="42" t="e">
        <f>IF(B41&lt;&gt;"",LOOKUP(LEFT(Summary!#REF!)&amp;INT(Summary!#REF!/5)*5,Implements!$C$13:$C$44,Implements!$D$13:$D$44),"")</f>
        <v>#REF!</v>
      </c>
      <c r="D41" s="38"/>
      <c r="E41" s="38"/>
      <c r="F41" s="38"/>
      <c r="G41" s="39" t="str">
        <f t="shared" si="0"/>
        <v/>
      </c>
      <c r="H41" s="38"/>
      <c r="I41" s="38"/>
      <c r="J41" s="38"/>
      <c r="K41" s="39" t="str">
        <f t="shared" si="1"/>
        <v/>
      </c>
      <c r="L41" s="40"/>
    </row>
    <row r="42" spans="1:12" ht="25.9" customHeight="1" x14ac:dyDescent="0.25">
      <c r="A42" s="41" t="str">
        <f>IF(Summary!A35&lt;&gt;"",Summary!A35,"")</f>
        <v>Úlehlová Klára</v>
      </c>
      <c r="B42" s="42" t="str">
        <f>IF(Summary!C35&lt;&gt;"",LEFT(Summary!B35)&amp;Summary!C35,"")</f>
        <v>F40</v>
      </c>
      <c r="C42" s="42" t="str">
        <f>IF(B42&lt;&gt;"",LOOKUP(LEFT(Summary!B35)&amp;INT(Summary!C35/5)*5,Implements!$C$13:$C$44,Implements!$D$13:$D$44),"")</f>
        <v>4k</v>
      </c>
      <c r="D42" s="38"/>
      <c r="E42" s="38"/>
      <c r="F42" s="38"/>
      <c r="G42" s="39" t="str">
        <f t="shared" si="0"/>
        <v/>
      </c>
      <c r="H42" s="38"/>
      <c r="I42" s="38"/>
      <c r="J42" s="38"/>
      <c r="K42" s="39" t="str">
        <f t="shared" si="1"/>
        <v/>
      </c>
      <c r="L42" s="40"/>
    </row>
    <row r="43" spans="1:12" ht="25.9" customHeight="1" x14ac:dyDescent="0.25">
      <c r="A43" s="41" t="str">
        <f>IF(Summary!A36&lt;&gt;"",Summary!A36,"")</f>
        <v/>
      </c>
      <c r="B43" s="42" t="str">
        <f>IF(Summary!C36&lt;&gt;"",LEFT(Summary!B36)&amp;Summary!C36,"")</f>
        <v/>
      </c>
      <c r="C43" s="42" t="str">
        <f>IF(B43&lt;&gt;"",LOOKUP(LEFT(Summary!B36)&amp;INT(Summary!C36/5)*5,Implements!$C$13:$C$44,Implements!$D$13:$D$44),"")</f>
        <v/>
      </c>
      <c r="D43" s="38"/>
      <c r="E43" s="38"/>
      <c r="F43" s="38"/>
      <c r="G43" s="39" t="str">
        <f t="shared" si="0"/>
        <v/>
      </c>
      <c r="H43" s="38"/>
      <c r="I43" s="38"/>
      <c r="J43" s="38"/>
      <c r="K43" s="39" t="str">
        <f t="shared" si="1"/>
        <v/>
      </c>
      <c r="L43" s="40"/>
    </row>
    <row r="44" spans="1:12" ht="25.9" customHeight="1" x14ac:dyDescent="0.25">
      <c r="A44" s="41" t="str">
        <f>IF(Summary!A37&lt;&gt;"",Summary!A37,"")</f>
        <v/>
      </c>
      <c r="B44" s="42" t="str">
        <f>IF(Summary!C37&lt;&gt;"",LEFT(Summary!B37)&amp;Summary!C37,"")</f>
        <v/>
      </c>
      <c r="C44" s="42" t="str">
        <f>IF(B44&lt;&gt;"",LOOKUP(LEFT(Summary!B37)&amp;INT(Summary!C37/5)*5,Implements!$C$13:$C$44,Implements!$D$13:$D$44),"")</f>
        <v/>
      </c>
      <c r="D44" s="38"/>
      <c r="E44" s="38"/>
      <c r="F44" s="38"/>
      <c r="G44" s="39" t="str">
        <f t="shared" si="0"/>
        <v/>
      </c>
      <c r="H44" s="38"/>
      <c r="I44" s="38"/>
      <c r="J44" s="38"/>
      <c r="K44" s="39" t="str">
        <f t="shared" si="1"/>
        <v/>
      </c>
      <c r="L44" s="40"/>
    </row>
    <row r="45" spans="1:12" ht="25.9" customHeight="1" x14ac:dyDescent="0.25">
      <c r="A45" s="41" t="str">
        <f>IF(Summary!A38&lt;&gt;"",Summary!A38,"")</f>
        <v>Rycková Ema</v>
      </c>
      <c r="B45" s="42" t="str">
        <f>IF(Summary!C38&lt;&gt;"",LEFT(Summary!B38)&amp;Summary!C38,"")</f>
        <v>F66</v>
      </c>
      <c r="C45" s="42" t="str">
        <f>IF(B45&lt;&gt;"",LOOKUP(LEFT(Summary!B38)&amp;INT(Summary!C38/5)*5,Implements!$C$13:$C$44,Implements!$D$13:$D$44),"")</f>
        <v>3k</v>
      </c>
      <c r="D45" s="38"/>
      <c r="E45" s="38"/>
      <c r="F45" s="38"/>
      <c r="G45" s="39" t="str">
        <f t="shared" si="0"/>
        <v/>
      </c>
      <c r="H45" s="38"/>
      <c r="I45" s="38"/>
      <c r="J45" s="38"/>
      <c r="K45" s="39" t="str">
        <f t="shared" si="1"/>
        <v/>
      </c>
      <c r="L45" s="40"/>
    </row>
    <row r="46" spans="1:12" ht="25.9" customHeight="1" x14ac:dyDescent="0.25">
      <c r="A46" s="41" t="str">
        <f>IF(Summary!A39&lt;&gt;"",Summary!A39,"")</f>
        <v>Pumprlová Zuzana</v>
      </c>
      <c r="B46" s="42" t="str">
        <f>IF(Summary!C39&lt;&gt;"",LEFT(Summary!B39)&amp;Summary!C39,"")</f>
        <v>F61</v>
      </c>
      <c r="C46" s="42" t="str">
        <f>IF(B46&lt;&gt;"",LOOKUP(LEFT(Summary!B39)&amp;INT(Summary!C39/5)*5,Implements!$C$13:$C$44,Implements!$D$13:$D$44),"")</f>
        <v>3k</v>
      </c>
      <c r="D46" s="38"/>
      <c r="E46" s="38"/>
      <c r="F46" s="38"/>
      <c r="G46" s="39" t="str">
        <f t="shared" si="0"/>
        <v/>
      </c>
      <c r="H46" s="38"/>
      <c r="I46" s="38"/>
      <c r="J46" s="38"/>
      <c r="K46" s="39" t="str">
        <f t="shared" si="1"/>
        <v/>
      </c>
      <c r="L46" s="40"/>
    </row>
    <row r="47" spans="1:12" ht="25.9" customHeight="1" x14ac:dyDescent="0.25">
      <c r="A47" s="41" t="str">
        <f>IF(Summary!A40&lt;&gt;"",Summary!A40,"")</f>
        <v>Stahlová Irena</v>
      </c>
      <c r="B47" s="42" t="str">
        <f>IF(Summary!C40&lt;&gt;"",LEFT(Summary!B40)&amp;Summary!C40,"")</f>
        <v>F63</v>
      </c>
      <c r="C47" s="42" t="str">
        <f>IF(B47&lt;&gt;"",LOOKUP(LEFT(Summary!B40)&amp;INT(Summary!C40/5)*5,Implements!$C$13:$C$44,Implements!$D$13:$D$44),"")</f>
        <v>3k</v>
      </c>
      <c r="D47" s="38"/>
      <c r="E47" s="38"/>
      <c r="F47" s="38"/>
      <c r="G47" s="39" t="str">
        <f t="shared" si="0"/>
        <v/>
      </c>
      <c r="H47" s="38"/>
      <c r="I47" s="38"/>
      <c r="J47" s="38"/>
      <c r="K47" s="39" t="str">
        <f t="shared" si="1"/>
        <v/>
      </c>
      <c r="L47" s="40"/>
    </row>
    <row r="48" spans="1:12" ht="25.9" customHeight="1" x14ac:dyDescent="0.25">
      <c r="A48" s="41" t="str">
        <f>IF(Summary!A41&lt;&gt;"",Summary!A41,"")</f>
        <v>Váňáčová Irena</v>
      </c>
      <c r="B48" s="42" t="str">
        <f>IF(Summary!C41&lt;&gt;"",LEFT(Summary!B41)&amp;Summary!C41,"")</f>
        <v>F63</v>
      </c>
      <c r="C48" s="42" t="str">
        <f>IF(B48&lt;&gt;"",LOOKUP(LEFT(Summary!B41)&amp;INT(Summary!C41/5)*5,Implements!$C$13:$C$44,Implements!$D$13:$D$44),"")</f>
        <v>3k</v>
      </c>
      <c r="D48" s="38"/>
      <c r="E48" s="38"/>
      <c r="F48" s="38"/>
      <c r="G48" s="39" t="str">
        <f t="shared" si="0"/>
        <v/>
      </c>
      <c r="H48" s="38"/>
      <c r="I48" s="38"/>
      <c r="J48" s="38"/>
      <c r="K48" s="39" t="str">
        <f t="shared" si="1"/>
        <v/>
      </c>
      <c r="L48" s="40"/>
    </row>
    <row r="49" spans="1:12" ht="25.9" customHeight="1" x14ac:dyDescent="0.25">
      <c r="A49" s="41" t="str">
        <f>IF(Summary!A42&lt;&gt;"",Summary!A42,"")</f>
        <v/>
      </c>
      <c r="B49" s="42" t="str">
        <f>IF(Summary!C42&lt;&gt;"",LEFT(Summary!B42)&amp;Summary!C42,"")</f>
        <v/>
      </c>
      <c r="C49" s="42" t="str">
        <f>IF(B49&lt;&gt;"",LOOKUP(LEFT(Summary!B42)&amp;INT(Summary!C42/5)*5,Implements!$C$13:$C$44,Implements!$D$13:$D$44),"")</f>
        <v/>
      </c>
      <c r="D49" s="38"/>
      <c r="E49" s="38"/>
      <c r="F49" s="38"/>
      <c r="G49" s="39" t="str">
        <f t="shared" si="0"/>
        <v/>
      </c>
      <c r="H49" s="38"/>
      <c r="I49" s="38"/>
      <c r="J49" s="38"/>
      <c r="K49" s="39" t="str">
        <f t="shared" si="1"/>
        <v/>
      </c>
      <c r="L49" s="40"/>
    </row>
    <row r="50" spans="1:12" ht="25.9" customHeight="1" x14ac:dyDescent="0.25">
      <c r="A50" s="41" t="str">
        <f>IF(Summary!A43&lt;&gt;"",Summary!A43,"")</f>
        <v/>
      </c>
      <c r="B50" s="42" t="str">
        <f>IF(Summary!C43&lt;&gt;"",LEFT(Summary!B43)&amp;Summary!C43,"")</f>
        <v/>
      </c>
      <c r="C50" s="42" t="str">
        <f>IF(B50&lt;&gt;"",LOOKUP(LEFT(Summary!B43)&amp;INT(Summary!C43/5)*5,Implements!$C$13:$C$44,Implements!$D$13:$D$44),"")</f>
        <v/>
      </c>
      <c r="D50" s="38"/>
      <c r="E50" s="38"/>
      <c r="F50" s="38"/>
      <c r="G50" s="39" t="str">
        <f t="shared" si="0"/>
        <v/>
      </c>
      <c r="H50" s="38"/>
      <c r="I50" s="38"/>
      <c r="J50" s="38"/>
      <c r="K50" s="39" t="str">
        <f t="shared" si="1"/>
        <v/>
      </c>
      <c r="L50" s="40"/>
    </row>
    <row r="51" spans="1:12" ht="25.9" customHeight="1" x14ac:dyDescent="0.25">
      <c r="A51" s="41" t="str">
        <f>IF(Summary!A44&lt;&gt;"",Summary!A44,"")</f>
        <v/>
      </c>
      <c r="B51" s="42" t="str">
        <f>IF(Summary!C44&lt;&gt;"",LEFT(Summary!B44)&amp;Summary!C44,"")</f>
        <v/>
      </c>
      <c r="C51" s="42" t="str">
        <f>IF(B51&lt;&gt;"",LOOKUP(LEFT(Summary!B44)&amp;INT(Summary!C44/5)*5,Implements!$C$13:$C$44,Implements!$D$13:$D$44),"")</f>
        <v/>
      </c>
      <c r="D51" s="38"/>
      <c r="E51" s="38"/>
      <c r="F51" s="38"/>
      <c r="G51" s="39" t="str">
        <f t="shared" si="0"/>
        <v/>
      </c>
      <c r="H51" s="38"/>
      <c r="I51" s="38"/>
      <c r="J51" s="38"/>
      <c r="K51" s="39" t="str">
        <f t="shared" si="1"/>
        <v/>
      </c>
      <c r="L51" s="40"/>
    </row>
    <row r="52" spans="1:12" ht="25.9" customHeight="1" x14ac:dyDescent="0.25">
      <c r="A52" s="41" t="str">
        <f>IF(Summary!A45&lt;&gt;"",Summary!A45,"")</f>
        <v/>
      </c>
      <c r="B52" s="42" t="str">
        <f>IF(Summary!C45&lt;&gt;"",LEFT(Summary!B45)&amp;Summary!C45,"")</f>
        <v/>
      </c>
      <c r="C52" s="42" t="str">
        <f>IF(B52&lt;&gt;"",LOOKUP(LEFT(Summary!B45)&amp;INT(Summary!C45/5)*5,Implements!$C$13:$C$44,Implements!$D$13:$D$44),"")</f>
        <v/>
      </c>
      <c r="D52" s="38"/>
      <c r="E52" s="38"/>
      <c r="F52" s="38"/>
      <c r="G52" s="39" t="str">
        <f t="shared" si="0"/>
        <v/>
      </c>
      <c r="H52" s="38"/>
      <c r="I52" s="38"/>
      <c r="J52" s="38"/>
      <c r="K52" s="39" t="str">
        <f t="shared" si="1"/>
        <v/>
      </c>
      <c r="L52" s="40"/>
    </row>
    <row r="53" spans="1:12" ht="25.9" customHeight="1" x14ac:dyDescent="0.25">
      <c r="A53" s="41" t="str">
        <f>IF(Summary!A46&lt;&gt;"",Summary!A46,"")</f>
        <v/>
      </c>
      <c r="B53" s="42" t="str">
        <f>IF(Summary!C46&lt;&gt;"",LEFT(Summary!B46)&amp;Summary!C46,"")</f>
        <v/>
      </c>
      <c r="C53" s="42" t="str">
        <f>IF(B53&lt;&gt;"",LOOKUP(LEFT(Summary!B46)&amp;INT(Summary!C46/5)*5,Implements!$C$13:$C$44,Implements!$D$13:$D$44),"")</f>
        <v/>
      </c>
      <c r="D53" s="38"/>
      <c r="E53" s="38"/>
      <c r="F53" s="38"/>
      <c r="G53" s="39" t="str">
        <f t="shared" si="0"/>
        <v/>
      </c>
      <c r="H53" s="38"/>
      <c r="I53" s="38"/>
      <c r="J53" s="38"/>
      <c r="K53" s="39" t="str">
        <f t="shared" si="1"/>
        <v/>
      </c>
      <c r="L53" s="40"/>
    </row>
    <row r="54" spans="1:12" ht="25.9" customHeight="1" x14ac:dyDescent="0.25">
      <c r="A54" s="41" t="str">
        <f>IF(Summary!A47&lt;&gt;"",Summary!A47,"")</f>
        <v/>
      </c>
      <c r="B54" s="42" t="str">
        <f>IF(Summary!C47&lt;&gt;"",LEFT(Summary!B47)&amp;Summary!C47,"")</f>
        <v/>
      </c>
      <c r="C54" s="42" t="str">
        <f>IF(B54&lt;&gt;"",LOOKUP(LEFT(Summary!B47)&amp;INT(Summary!C47/5)*5,Implements!$C$13:$C$44,Implements!$D$13:$D$44),"")</f>
        <v/>
      </c>
      <c r="D54" s="38"/>
      <c r="E54" s="38"/>
      <c r="F54" s="38"/>
      <c r="G54" s="39" t="str">
        <f t="shared" si="0"/>
        <v/>
      </c>
      <c r="H54" s="38"/>
      <c r="I54" s="38"/>
      <c r="J54" s="38"/>
      <c r="K54" s="39" t="str">
        <f t="shared" si="1"/>
        <v/>
      </c>
      <c r="L54" s="40"/>
    </row>
    <row r="55" spans="1:12" ht="25.9" customHeight="1" x14ac:dyDescent="0.25">
      <c r="A55" s="41" t="str">
        <f>IF(Summary!A48&lt;&gt;"",Summary!A48,"")</f>
        <v/>
      </c>
      <c r="B55" s="42" t="str">
        <f>IF(Summary!C48&lt;&gt;"",LEFT(Summary!B48)&amp;Summary!C48,"")</f>
        <v/>
      </c>
      <c r="C55" s="42" t="str">
        <f>IF(B55&lt;&gt;"",LOOKUP(LEFT(Summary!B48)&amp;INT(Summary!C48/5)*5,Implements!$C$13:$C$44,Implements!$D$13:$D$44),"")</f>
        <v/>
      </c>
      <c r="D55" s="38"/>
      <c r="E55" s="38"/>
      <c r="F55" s="38"/>
      <c r="G55" s="39" t="str">
        <f t="shared" si="0"/>
        <v/>
      </c>
      <c r="H55" s="38"/>
      <c r="I55" s="38"/>
      <c r="J55" s="38"/>
      <c r="K55" s="39" t="str">
        <f t="shared" si="1"/>
        <v/>
      </c>
      <c r="L55" s="40"/>
    </row>
    <row r="56" spans="1:12" ht="25.9" customHeight="1" x14ac:dyDescent="0.25">
      <c r="A56" s="41" t="str">
        <f>IF(Summary!A49&lt;&gt;"",Summary!A49,"")</f>
        <v/>
      </c>
      <c r="B56" s="42" t="str">
        <f>IF(Summary!C49&lt;&gt;"",LEFT(Summary!B49)&amp;Summary!C49,"")</f>
        <v/>
      </c>
      <c r="C56" s="42" t="str">
        <f>IF(B56&lt;&gt;"",LOOKUP(LEFT(Summary!B49)&amp;INT(Summary!C49/5)*5,Implements!$C$13:$C$44,Implements!$D$13:$D$44),"")</f>
        <v/>
      </c>
      <c r="D56" s="38"/>
      <c r="E56" s="38"/>
      <c r="F56" s="38"/>
      <c r="G56" s="39" t="str">
        <f t="shared" si="0"/>
        <v/>
      </c>
      <c r="H56" s="38"/>
      <c r="I56" s="38"/>
      <c r="J56" s="38"/>
      <c r="K56" s="39" t="str">
        <f t="shared" si="1"/>
        <v/>
      </c>
      <c r="L56" s="40"/>
    </row>
    <row r="57" spans="1:12" ht="25.9" customHeight="1" x14ac:dyDescent="0.25">
      <c r="A57" s="41" t="str">
        <f>IF(Summary!A50&lt;&gt;"",Summary!A50,"")</f>
        <v/>
      </c>
      <c r="B57" s="42" t="str">
        <f>IF(Summary!C50&lt;&gt;"",LEFT(Summary!B50)&amp;Summary!C50,"")</f>
        <v/>
      </c>
      <c r="C57" s="42" t="str">
        <f>IF(B57&lt;&gt;"",LOOKUP(LEFT(Summary!B50)&amp;INT(Summary!C50/5)*5,Implements!$C$13:$C$44,Implements!$D$13:$D$44),"")</f>
        <v/>
      </c>
      <c r="D57" s="38"/>
      <c r="E57" s="38"/>
      <c r="F57" s="38"/>
      <c r="G57" s="39" t="str">
        <f t="shared" si="0"/>
        <v/>
      </c>
      <c r="H57" s="38"/>
      <c r="I57" s="38"/>
      <c r="J57" s="38"/>
      <c r="K57" s="39" t="str">
        <f t="shared" si="1"/>
        <v/>
      </c>
      <c r="L57" s="40"/>
    </row>
    <row r="58" spans="1:12" ht="25.9" customHeight="1" x14ac:dyDescent="0.25">
      <c r="A58" s="41" t="str">
        <f>IF(Summary!A51&lt;&gt;"",Summary!A51,"")</f>
        <v/>
      </c>
      <c r="B58" s="42" t="str">
        <f>IF(Summary!C51&lt;&gt;"",LEFT(Summary!B51)&amp;Summary!C51,"")</f>
        <v/>
      </c>
      <c r="C58" s="42" t="str">
        <f>IF(B58&lt;&gt;"",LOOKUP(LEFT(Summary!B51)&amp;INT(Summary!C51/5)*5,Implements!$C$13:$C$44,Implements!$D$13:$D$44),"")</f>
        <v/>
      </c>
      <c r="D58" s="38"/>
      <c r="E58" s="38"/>
      <c r="F58" s="38"/>
      <c r="G58" s="39" t="str">
        <f t="shared" si="0"/>
        <v/>
      </c>
      <c r="H58" s="38"/>
      <c r="I58" s="38"/>
      <c r="J58" s="38"/>
      <c r="K58" s="39" t="str">
        <f t="shared" si="1"/>
        <v/>
      </c>
      <c r="L58" s="40"/>
    </row>
    <row r="59" spans="1:12" ht="25.9" customHeight="1" x14ac:dyDescent="0.25">
      <c r="A59" s="41" t="str">
        <f>IF(Summary!A52&lt;&gt;"",Summary!A52,"")</f>
        <v/>
      </c>
      <c r="B59" s="42" t="str">
        <f>IF(Summary!C52&lt;&gt;"",LEFT(Summary!B52)&amp;Summary!C52,"")</f>
        <v/>
      </c>
      <c r="C59" s="42" t="str">
        <f>IF(B59&lt;&gt;"",LOOKUP(LEFT(Summary!B52)&amp;INT(Summary!C52/5)*5,Implements!$C$13:$C$44,Implements!$D$13:$D$44),"")</f>
        <v/>
      </c>
      <c r="D59" s="38"/>
      <c r="E59" s="38"/>
      <c r="F59" s="38"/>
      <c r="G59" s="39" t="str">
        <f t="shared" si="0"/>
        <v/>
      </c>
      <c r="H59" s="38"/>
      <c r="I59" s="38"/>
      <c r="J59" s="38"/>
      <c r="K59" s="39" t="str">
        <f t="shared" si="1"/>
        <v/>
      </c>
      <c r="L59" s="40"/>
    </row>
    <row r="60" spans="1:12" ht="25.9" customHeight="1" x14ac:dyDescent="0.25">
      <c r="A60" s="41" t="str">
        <f>IF(Summary!A53&lt;&gt;"",Summary!A53,"")</f>
        <v/>
      </c>
      <c r="B60" s="42" t="str">
        <f>IF(Summary!C53&lt;&gt;"",LEFT(Summary!B53)&amp;Summary!C53,"")</f>
        <v/>
      </c>
      <c r="C60" s="42" t="str">
        <f>IF(B60&lt;&gt;"",LOOKUP(LEFT(Summary!B53)&amp;INT(Summary!C53/5)*5,Implements!$C$13:$C$44,Implements!$D$13:$D$44),"")</f>
        <v/>
      </c>
      <c r="D60" s="38"/>
      <c r="E60" s="38"/>
      <c r="F60" s="38"/>
      <c r="G60" s="39" t="str">
        <f t="shared" si="0"/>
        <v/>
      </c>
      <c r="H60" s="38"/>
      <c r="I60" s="38"/>
      <c r="J60" s="38"/>
      <c r="K60" s="39" t="str">
        <f t="shared" si="1"/>
        <v/>
      </c>
      <c r="L60" s="40"/>
    </row>
    <row r="61" spans="1:12" ht="25.9" customHeight="1" x14ac:dyDescent="0.25">
      <c r="A61" s="41" t="str">
        <f>IF(Summary!A54&lt;&gt;"",Summary!A54,"")</f>
        <v/>
      </c>
      <c r="B61" s="42" t="str">
        <f>IF(Summary!C54&lt;&gt;"",LEFT(Summary!B54)&amp;Summary!C54,"")</f>
        <v/>
      </c>
      <c r="C61" s="42" t="str">
        <f>IF(B61&lt;&gt;"",LOOKUP(LEFT(Summary!B54)&amp;INT(Summary!C54/5)*5,Implements!$C$13:$C$44,Implements!$D$13:$D$44),"")</f>
        <v/>
      </c>
      <c r="D61" s="38"/>
      <c r="E61" s="38"/>
      <c r="F61" s="38"/>
      <c r="G61" s="39" t="str">
        <f t="shared" si="0"/>
        <v/>
      </c>
      <c r="H61" s="38"/>
      <c r="I61" s="38"/>
      <c r="J61" s="38"/>
      <c r="K61" s="39" t="str">
        <f t="shared" si="1"/>
        <v/>
      </c>
      <c r="L61" s="40"/>
    </row>
    <row r="62" spans="1:12" ht="25.9" customHeight="1" x14ac:dyDescent="0.25">
      <c r="A62" s="41" t="str">
        <f>IF(Summary!A55&lt;&gt;"",Summary!A55,"")</f>
        <v/>
      </c>
      <c r="B62" s="42" t="str">
        <f>IF(Summary!C55&lt;&gt;"",LEFT(Summary!B55)&amp;Summary!C55,"")</f>
        <v/>
      </c>
      <c r="C62" s="42" t="str">
        <f>IF(B62&lt;&gt;"",LOOKUP(LEFT(Summary!B55)&amp;INT(Summary!C55/5)*5,Implements!$C$13:$C$44,Implements!$D$13:$D$44),"")</f>
        <v/>
      </c>
      <c r="D62" s="38"/>
      <c r="E62" s="38"/>
      <c r="F62" s="38"/>
      <c r="G62" s="39" t="str">
        <f t="shared" si="0"/>
        <v/>
      </c>
      <c r="H62" s="38"/>
      <c r="I62" s="38"/>
      <c r="J62" s="38"/>
      <c r="K62" s="39" t="str">
        <f t="shared" si="1"/>
        <v/>
      </c>
      <c r="L62" s="40"/>
    </row>
    <row r="63" spans="1:12" ht="25.9" customHeight="1" x14ac:dyDescent="0.25">
      <c r="A63" s="41" t="str">
        <f>IF(Summary!A56&lt;&gt;"",Summary!A56,"")</f>
        <v/>
      </c>
      <c r="B63" s="42" t="str">
        <f>IF(Summary!C56&lt;&gt;"",LEFT(Summary!B56)&amp;Summary!C56,"")</f>
        <v/>
      </c>
      <c r="C63" s="42" t="str">
        <f>IF(B63&lt;&gt;"",LOOKUP(LEFT(Summary!B56)&amp;INT(Summary!C56/5)*5,Implements!$C$13:$C$44,Implements!$D$13:$D$44),"")</f>
        <v/>
      </c>
      <c r="D63" s="38"/>
      <c r="E63" s="38"/>
      <c r="F63" s="38"/>
      <c r="G63" s="39" t="str">
        <f t="shared" si="0"/>
        <v/>
      </c>
      <c r="H63" s="38"/>
      <c r="I63" s="38"/>
      <c r="J63" s="38"/>
      <c r="K63" s="39" t="str">
        <f t="shared" si="1"/>
        <v/>
      </c>
      <c r="L63" s="40"/>
    </row>
    <row r="64" spans="1:12" ht="25.9" customHeight="1" x14ac:dyDescent="0.25">
      <c r="A64" s="41" t="str">
        <f>IF(Summary!A57&lt;&gt;"",Summary!A57,"")</f>
        <v/>
      </c>
      <c r="B64" s="42" t="str">
        <f>IF(Summary!C57&lt;&gt;"",LEFT(Summary!B57)&amp;Summary!C57,"")</f>
        <v/>
      </c>
      <c r="C64" s="42" t="str">
        <f>IF(B64&lt;&gt;"",LOOKUP(LEFT(Summary!B57)&amp;INT(Summary!C57/5)*5,Implements!$C$13:$C$44,Implements!$D$13:$D$44),"")</f>
        <v/>
      </c>
      <c r="D64" s="38"/>
      <c r="E64" s="38"/>
      <c r="F64" s="38"/>
      <c r="G64" s="39" t="str">
        <f t="shared" si="0"/>
        <v/>
      </c>
      <c r="H64" s="38"/>
      <c r="I64" s="38"/>
      <c r="J64" s="38"/>
      <c r="K64" s="39" t="str">
        <f t="shared" si="1"/>
        <v/>
      </c>
      <c r="L64" s="40"/>
    </row>
    <row r="65" spans="1:12" ht="25.9" customHeight="1" x14ac:dyDescent="0.25">
      <c r="A65" s="41" t="str">
        <f>IF(Summary!A58&lt;&gt;"",Summary!A58,"")</f>
        <v/>
      </c>
      <c r="B65" s="42" t="str">
        <f>IF(Summary!C58&lt;&gt;"",LEFT(Summary!B58)&amp;Summary!C58,"")</f>
        <v/>
      </c>
      <c r="C65" s="42" t="str">
        <f>IF(B65&lt;&gt;"",LOOKUP(LEFT(Summary!B58)&amp;INT(Summary!C58/5)*5,Implements!$C$13:$C$44,Implements!$D$13:$D$44),"")</f>
        <v/>
      </c>
      <c r="D65" s="38"/>
      <c r="E65" s="38"/>
      <c r="F65" s="38"/>
      <c r="G65" s="39" t="str">
        <f t="shared" si="0"/>
        <v/>
      </c>
      <c r="H65" s="38"/>
      <c r="I65" s="38"/>
      <c r="J65" s="38"/>
      <c r="K65" s="39" t="str">
        <f t="shared" si="1"/>
        <v/>
      </c>
      <c r="L65" s="40"/>
    </row>
    <row r="66" spans="1:12" ht="25.9" customHeight="1" x14ac:dyDescent="0.25">
      <c r="A66" s="41" t="str">
        <f>IF(Summary!A59&lt;&gt;"",Summary!A59,"")</f>
        <v/>
      </c>
      <c r="B66" s="42" t="str">
        <f>IF(Summary!C59&lt;&gt;"",LEFT(Summary!B59)&amp;Summary!C59,"")</f>
        <v/>
      </c>
      <c r="C66" s="42" t="str">
        <f>IF(B66&lt;&gt;"",LOOKUP(LEFT(Summary!B59)&amp;INT(Summary!C59/5)*5,Implements!$C$13:$C$44,Implements!$D$13:$D$44),"")</f>
        <v/>
      </c>
      <c r="D66" s="38"/>
      <c r="E66" s="38"/>
      <c r="F66" s="38"/>
      <c r="G66" s="39" t="str">
        <f t="shared" si="0"/>
        <v/>
      </c>
      <c r="H66" s="38"/>
      <c r="I66" s="38"/>
      <c r="J66" s="38"/>
      <c r="K66" s="39" t="str">
        <f t="shared" si="1"/>
        <v/>
      </c>
      <c r="L66" s="40"/>
    </row>
    <row r="67" spans="1:12" ht="25.9" customHeight="1" x14ac:dyDescent="0.25">
      <c r="A67" s="41" t="str">
        <f>IF(Summary!A60&lt;&gt;"",Summary!A60,"")</f>
        <v/>
      </c>
      <c r="B67" s="42" t="str">
        <f>IF(Summary!C60&lt;&gt;"",LEFT(Summary!B60)&amp;Summary!C60,"")</f>
        <v/>
      </c>
      <c r="C67" s="42" t="str">
        <f>IF(B67&lt;&gt;"",LOOKUP(LEFT(Summary!B60)&amp;INT(Summary!C60/5)*5,Implements!$C$13:$C$44,Implements!$D$13:$D$44),"")</f>
        <v/>
      </c>
      <c r="D67" s="38"/>
      <c r="E67" s="38"/>
      <c r="F67" s="38"/>
      <c r="G67" s="39" t="str">
        <f t="shared" si="0"/>
        <v/>
      </c>
      <c r="H67" s="38"/>
      <c r="I67" s="38"/>
      <c r="J67" s="38"/>
      <c r="K67" s="39" t="str">
        <f t="shared" si="1"/>
        <v/>
      </c>
      <c r="L67" s="40"/>
    </row>
    <row r="68" spans="1:12" ht="25.9" customHeight="1" x14ac:dyDescent="0.25">
      <c r="A68" s="41" t="str">
        <f>IF(Summary!A61&lt;&gt;"",Summary!A61,"")</f>
        <v/>
      </c>
      <c r="B68" s="42" t="str">
        <f>IF(Summary!C61&lt;&gt;"",LEFT(Summary!B61)&amp;Summary!C61,"")</f>
        <v/>
      </c>
      <c r="C68" s="42" t="str">
        <f>IF(B68&lt;&gt;"",LOOKUP(LEFT(Summary!B61)&amp;INT(Summary!C61/5)*5,Implements!$C$13:$C$44,Implements!$D$13:$D$44),"")</f>
        <v/>
      </c>
      <c r="D68" s="38"/>
      <c r="E68" s="38"/>
      <c r="F68" s="38"/>
      <c r="G68" s="39" t="str">
        <f t="shared" si="0"/>
        <v/>
      </c>
      <c r="H68" s="38"/>
      <c r="I68" s="38"/>
      <c r="J68" s="38"/>
      <c r="K68" s="39" t="str">
        <f t="shared" si="1"/>
        <v/>
      </c>
      <c r="L68" s="40"/>
    </row>
    <row r="69" spans="1:12" ht="25.9" customHeight="1" x14ac:dyDescent="0.25">
      <c r="A69" s="41" t="str">
        <f>IF(Summary!A62&lt;&gt;"",Summary!A62,"")</f>
        <v/>
      </c>
      <c r="B69" s="42" t="str">
        <f>IF(Summary!C62&lt;&gt;"",LEFT(Summary!B62)&amp;Summary!C62,"")</f>
        <v/>
      </c>
      <c r="C69" s="42" t="str">
        <f>IF(B69&lt;&gt;"",LOOKUP(LEFT(Summary!B62)&amp;INT(Summary!C62/5)*5,Implements!$C$13:$C$44,Implements!$D$13:$D$44),"")</f>
        <v/>
      </c>
      <c r="D69" s="38"/>
      <c r="E69" s="38"/>
      <c r="F69" s="38"/>
      <c r="G69" s="39" t="str">
        <f t="shared" ref="G69:G93" si="2">IF(ISBLANK(D69),"",IF(SUM(D69:F69)&gt;0,MAX(D69:F69),D69))</f>
        <v/>
      </c>
      <c r="H69" s="38"/>
      <c r="I69" s="38"/>
      <c r="J69" s="38"/>
      <c r="K69" s="39" t="str">
        <f t="shared" ref="K69:K93" si="3">IF(ISBLANK(D69),"",IF(SUM(D69:F69,H69:J69)&gt;0,MAX(D69:F69,H69:J69),D69))</f>
        <v/>
      </c>
      <c r="L69" s="40"/>
    </row>
    <row r="70" spans="1:12" ht="25.9" customHeight="1" x14ac:dyDescent="0.25">
      <c r="A70" s="41" t="str">
        <f>IF(Summary!A63&lt;&gt;"",Summary!A63,"")</f>
        <v/>
      </c>
      <c r="B70" s="42" t="str">
        <f>IF(Summary!C63&lt;&gt;"",LEFT(Summary!B63)&amp;Summary!C63,"")</f>
        <v/>
      </c>
      <c r="C70" s="42" t="str">
        <f>IF(B70&lt;&gt;"",LOOKUP(LEFT(Summary!B63)&amp;INT(Summary!C63/5)*5,Implements!$C$13:$C$44,Implements!$D$13:$D$44),"")</f>
        <v/>
      </c>
      <c r="D70" s="38"/>
      <c r="E70" s="38"/>
      <c r="F70" s="38"/>
      <c r="G70" s="39" t="str">
        <f t="shared" si="2"/>
        <v/>
      </c>
      <c r="H70" s="38"/>
      <c r="I70" s="38"/>
      <c r="J70" s="38"/>
      <c r="K70" s="39" t="str">
        <f t="shared" si="3"/>
        <v/>
      </c>
      <c r="L70" s="40"/>
    </row>
    <row r="71" spans="1:12" ht="25.9" customHeight="1" x14ac:dyDescent="0.25">
      <c r="A71" s="41" t="str">
        <f>IF(Summary!A64&lt;&gt;"",Summary!A64,"")</f>
        <v/>
      </c>
      <c r="B71" s="42" t="str">
        <f>IF(Summary!C64&lt;&gt;"",LEFT(Summary!B64)&amp;Summary!C64,"")</f>
        <v/>
      </c>
      <c r="C71" s="42" t="str">
        <f>IF(B71&lt;&gt;"",LOOKUP(LEFT(Summary!B64)&amp;INT(Summary!C64/5)*5,Implements!$C$13:$C$44,Implements!$D$13:$D$44),"")</f>
        <v/>
      </c>
      <c r="D71" s="38"/>
      <c r="E71" s="38"/>
      <c r="F71" s="38"/>
      <c r="G71" s="39" t="str">
        <f t="shared" si="2"/>
        <v/>
      </c>
      <c r="H71" s="38"/>
      <c r="I71" s="38"/>
      <c r="J71" s="38"/>
      <c r="K71" s="39" t="str">
        <f t="shared" si="3"/>
        <v/>
      </c>
      <c r="L71" s="40"/>
    </row>
    <row r="72" spans="1:12" ht="25.9" customHeight="1" x14ac:dyDescent="0.25">
      <c r="A72" s="41" t="str">
        <f>IF(Summary!A65&lt;&gt;"",Summary!A65,"")</f>
        <v/>
      </c>
      <c r="B72" s="42" t="str">
        <f>IF(Summary!C65&lt;&gt;"",LEFT(Summary!B65)&amp;Summary!C65,"")</f>
        <v/>
      </c>
      <c r="C72" s="42" t="str">
        <f>IF(B72&lt;&gt;"",LOOKUP(LEFT(Summary!B65)&amp;INT(Summary!C65/5)*5,Implements!$C$13:$C$44,Implements!$D$13:$D$44),"")</f>
        <v/>
      </c>
      <c r="D72" s="38"/>
      <c r="E72" s="38"/>
      <c r="F72" s="38"/>
      <c r="G72" s="39" t="str">
        <f t="shared" si="2"/>
        <v/>
      </c>
      <c r="H72" s="38"/>
      <c r="I72" s="38"/>
      <c r="J72" s="38"/>
      <c r="K72" s="39" t="str">
        <f t="shared" si="3"/>
        <v/>
      </c>
      <c r="L72" s="40"/>
    </row>
    <row r="73" spans="1:12" ht="25.9" customHeight="1" x14ac:dyDescent="0.25">
      <c r="A73" s="41" t="str">
        <f>IF(Summary!A66&lt;&gt;"",Summary!A66,"")</f>
        <v/>
      </c>
      <c r="B73" s="42" t="str">
        <f>IF(Summary!C66&lt;&gt;"",LEFT(Summary!B66)&amp;Summary!C66,"")</f>
        <v/>
      </c>
      <c r="C73" s="42" t="str">
        <f>IF(B73&lt;&gt;"",LOOKUP(LEFT(Summary!B66)&amp;INT(Summary!C66/5)*5,Implements!$C$13:$C$44,Implements!$D$13:$D$44),"")</f>
        <v/>
      </c>
      <c r="D73" s="38"/>
      <c r="E73" s="38"/>
      <c r="F73" s="38"/>
      <c r="G73" s="39" t="str">
        <f t="shared" si="2"/>
        <v/>
      </c>
      <c r="H73" s="38"/>
      <c r="I73" s="38"/>
      <c r="J73" s="38"/>
      <c r="K73" s="39" t="str">
        <f t="shared" si="3"/>
        <v/>
      </c>
      <c r="L73" s="40"/>
    </row>
    <row r="74" spans="1:12" ht="25.9" customHeight="1" x14ac:dyDescent="0.25">
      <c r="A74" s="41" t="str">
        <f>IF(Summary!A67&lt;&gt;"",Summary!A67,"")</f>
        <v/>
      </c>
      <c r="B74" s="42" t="str">
        <f>IF(Summary!C67&lt;&gt;"",LEFT(Summary!B67)&amp;Summary!C67,"")</f>
        <v/>
      </c>
      <c r="C74" s="42" t="str">
        <f>IF(B74&lt;&gt;"",LOOKUP(LEFT(Summary!B67)&amp;INT(Summary!C67/5)*5,Implements!$C$13:$C$44,Implements!$D$13:$D$44),"")</f>
        <v/>
      </c>
      <c r="D74" s="38"/>
      <c r="E74" s="38"/>
      <c r="F74" s="38"/>
      <c r="G74" s="39" t="str">
        <f t="shared" si="2"/>
        <v/>
      </c>
      <c r="H74" s="38"/>
      <c r="I74" s="38"/>
      <c r="J74" s="38"/>
      <c r="K74" s="39" t="str">
        <f t="shared" si="3"/>
        <v/>
      </c>
      <c r="L74" s="40"/>
    </row>
    <row r="75" spans="1:12" ht="25.9" customHeight="1" x14ac:dyDescent="0.25">
      <c r="A75" s="41" t="str">
        <f>IF(Summary!A68&lt;&gt;"",Summary!A68,"")</f>
        <v/>
      </c>
      <c r="B75" s="42" t="str">
        <f>IF(Summary!C68&lt;&gt;"",LEFT(Summary!B68)&amp;Summary!C68,"")</f>
        <v/>
      </c>
      <c r="C75" s="42" t="str">
        <f>IF(B75&lt;&gt;"",LOOKUP(LEFT(Summary!B68)&amp;INT(Summary!C68/5)*5,Implements!$C$13:$C$44,Implements!$D$13:$D$44),"")</f>
        <v/>
      </c>
      <c r="D75" s="38"/>
      <c r="E75" s="38"/>
      <c r="F75" s="38"/>
      <c r="G75" s="39" t="str">
        <f t="shared" si="2"/>
        <v/>
      </c>
      <c r="H75" s="38"/>
      <c r="I75" s="38"/>
      <c r="J75" s="38"/>
      <c r="K75" s="39" t="str">
        <f t="shared" si="3"/>
        <v/>
      </c>
      <c r="L75" s="40"/>
    </row>
    <row r="76" spans="1:12" ht="25.9" customHeight="1" x14ac:dyDescent="0.25">
      <c r="A76" s="41" t="str">
        <f>IF(Summary!A69&lt;&gt;"",Summary!A69,"")</f>
        <v/>
      </c>
      <c r="B76" s="42" t="str">
        <f>IF(Summary!C69&lt;&gt;"",LEFT(Summary!B69)&amp;Summary!C69,"")</f>
        <v/>
      </c>
      <c r="C76" s="42" t="str">
        <f>IF(B76&lt;&gt;"",LOOKUP(LEFT(Summary!B69)&amp;INT(Summary!C69/5)*5,Implements!$C$13:$C$44,Implements!$D$13:$D$44),"")</f>
        <v/>
      </c>
      <c r="D76" s="38"/>
      <c r="E76" s="38"/>
      <c r="F76" s="38"/>
      <c r="G76" s="39" t="str">
        <f t="shared" si="2"/>
        <v/>
      </c>
      <c r="H76" s="38"/>
      <c r="I76" s="38"/>
      <c r="J76" s="38"/>
      <c r="K76" s="39" t="str">
        <f t="shared" si="3"/>
        <v/>
      </c>
      <c r="L76" s="40"/>
    </row>
    <row r="77" spans="1:12" ht="25.9" customHeight="1" x14ac:dyDescent="0.25">
      <c r="A77" s="41" t="str">
        <f>IF(Summary!A70&lt;&gt;"",Summary!A70,"")</f>
        <v/>
      </c>
      <c r="B77" s="42" t="str">
        <f>IF(Summary!C70&lt;&gt;"",LEFT(Summary!B70)&amp;Summary!C70,"")</f>
        <v/>
      </c>
      <c r="C77" s="42" t="str">
        <f>IF(B77&lt;&gt;"",LOOKUP(LEFT(Summary!B70)&amp;INT(Summary!C70/5)*5,Implements!$C$13:$C$44,Implements!$D$13:$D$44),"")</f>
        <v/>
      </c>
      <c r="D77" s="38"/>
      <c r="E77" s="38"/>
      <c r="F77" s="38"/>
      <c r="G77" s="39" t="str">
        <f t="shared" si="2"/>
        <v/>
      </c>
      <c r="H77" s="38"/>
      <c r="I77" s="38"/>
      <c r="J77" s="38"/>
      <c r="K77" s="39" t="str">
        <f t="shared" si="3"/>
        <v/>
      </c>
      <c r="L77" s="40"/>
    </row>
    <row r="78" spans="1:12" ht="25.9" customHeight="1" x14ac:dyDescent="0.25">
      <c r="A78" s="41" t="str">
        <f>IF(Summary!A71&lt;&gt;"",Summary!A71,"")</f>
        <v/>
      </c>
      <c r="B78" s="42" t="str">
        <f>IF(Summary!C71&lt;&gt;"",LEFT(Summary!B71)&amp;Summary!C71,"")</f>
        <v/>
      </c>
      <c r="C78" s="42" t="str">
        <f>IF(B78&lt;&gt;"",LOOKUP(LEFT(Summary!B71)&amp;INT(Summary!C71/5)*5,Implements!$C$13:$C$44,Implements!$D$13:$D$44),"")</f>
        <v/>
      </c>
      <c r="D78" s="38"/>
      <c r="E78" s="38"/>
      <c r="F78" s="38"/>
      <c r="G78" s="39" t="str">
        <f t="shared" si="2"/>
        <v/>
      </c>
      <c r="H78" s="38"/>
      <c r="I78" s="38"/>
      <c r="J78" s="38"/>
      <c r="K78" s="39" t="str">
        <f t="shared" si="3"/>
        <v/>
      </c>
      <c r="L78" s="40"/>
    </row>
    <row r="79" spans="1:12" ht="25.9" customHeight="1" x14ac:dyDescent="0.25">
      <c r="A79" s="41" t="str">
        <f>IF(Summary!A72&lt;&gt;"",Summary!A72,"")</f>
        <v/>
      </c>
      <c r="B79" s="42" t="str">
        <f>IF(Summary!C72&lt;&gt;"",LEFT(Summary!B72)&amp;Summary!C72,"")</f>
        <v/>
      </c>
      <c r="C79" s="42" t="str">
        <f>IF(B79&lt;&gt;"",LOOKUP(LEFT(Summary!B72)&amp;INT(Summary!C72/5)*5,Implements!$C$13:$C$44,Implements!$D$13:$D$44),"")</f>
        <v/>
      </c>
      <c r="D79" s="38"/>
      <c r="E79" s="38"/>
      <c r="F79" s="38"/>
      <c r="G79" s="39" t="str">
        <f t="shared" si="2"/>
        <v/>
      </c>
      <c r="H79" s="38"/>
      <c r="I79" s="38"/>
      <c r="J79" s="38"/>
      <c r="K79" s="39" t="str">
        <f t="shared" si="3"/>
        <v/>
      </c>
      <c r="L79" s="40"/>
    </row>
    <row r="80" spans="1:12" ht="25.9" customHeight="1" x14ac:dyDescent="0.25">
      <c r="A80" s="41" t="str">
        <f>IF(Summary!A73&lt;&gt;"",Summary!A73,"")</f>
        <v/>
      </c>
      <c r="B80" s="42" t="str">
        <f>IF(Summary!C73&lt;&gt;"",LEFT(Summary!B73)&amp;Summary!C73,"")</f>
        <v/>
      </c>
      <c r="C80" s="42" t="str">
        <f>IF(B80&lt;&gt;"",LOOKUP(LEFT(Summary!B73)&amp;INT(Summary!C73/5)*5,Implements!$C$13:$C$44,Implements!$D$13:$D$44),"")</f>
        <v/>
      </c>
      <c r="D80" s="38"/>
      <c r="E80" s="38"/>
      <c r="F80" s="38"/>
      <c r="G80" s="39" t="str">
        <f t="shared" si="2"/>
        <v/>
      </c>
      <c r="H80" s="38"/>
      <c r="I80" s="38"/>
      <c r="J80" s="38"/>
      <c r="K80" s="39" t="str">
        <f t="shared" si="3"/>
        <v/>
      </c>
      <c r="L80" s="40"/>
    </row>
    <row r="81" spans="1:12" ht="25.9" customHeight="1" x14ac:dyDescent="0.25">
      <c r="A81" s="41" t="str">
        <f>IF(Summary!A74&lt;&gt;"",Summary!A74,"")</f>
        <v/>
      </c>
      <c r="B81" s="42" t="str">
        <f>IF(Summary!C74&lt;&gt;"",LEFT(Summary!B74)&amp;Summary!C74,"")</f>
        <v/>
      </c>
      <c r="C81" s="42" t="str">
        <f>IF(B81&lt;&gt;"",LOOKUP(LEFT(Summary!B74)&amp;INT(Summary!C74/5)*5,Implements!$C$13:$C$44,Implements!$D$13:$D$44),"")</f>
        <v/>
      </c>
      <c r="D81" s="38"/>
      <c r="E81" s="38"/>
      <c r="F81" s="38"/>
      <c r="G81" s="39" t="str">
        <f t="shared" si="2"/>
        <v/>
      </c>
      <c r="H81" s="38"/>
      <c r="I81" s="38"/>
      <c r="J81" s="38"/>
      <c r="K81" s="39" t="str">
        <f t="shared" si="3"/>
        <v/>
      </c>
      <c r="L81" s="40"/>
    </row>
    <row r="82" spans="1:12" ht="25.9" customHeight="1" x14ac:dyDescent="0.25">
      <c r="A82" s="41" t="str">
        <f>IF(Summary!A75&lt;&gt;"",Summary!A75,"")</f>
        <v/>
      </c>
      <c r="B82" s="42" t="str">
        <f>IF(Summary!C75&lt;&gt;"",LEFT(Summary!B75)&amp;Summary!C75,"")</f>
        <v/>
      </c>
      <c r="C82" s="42" t="str">
        <f>IF(B82&lt;&gt;"",LOOKUP(LEFT(Summary!B75)&amp;INT(Summary!C75/5)*5,Implements!$C$13:$C$44,Implements!$D$13:$D$44),"")</f>
        <v/>
      </c>
      <c r="D82" s="38"/>
      <c r="E82" s="38"/>
      <c r="F82" s="38"/>
      <c r="G82" s="39" t="str">
        <f t="shared" si="2"/>
        <v/>
      </c>
      <c r="H82" s="38"/>
      <c r="I82" s="38"/>
      <c r="J82" s="38"/>
      <c r="K82" s="39" t="str">
        <f t="shared" si="3"/>
        <v/>
      </c>
      <c r="L82" s="40"/>
    </row>
    <row r="83" spans="1:12" ht="25.9" customHeight="1" x14ac:dyDescent="0.25">
      <c r="A83" s="41" t="str">
        <f>IF(Summary!A76&lt;&gt;"",Summary!A76,"")</f>
        <v/>
      </c>
      <c r="B83" s="42" t="str">
        <f>IF(Summary!C76&lt;&gt;"",LEFT(Summary!B76)&amp;Summary!C76,"")</f>
        <v/>
      </c>
      <c r="C83" s="42" t="str">
        <f>IF(B83&lt;&gt;"",LOOKUP(LEFT(Summary!B76)&amp;INT(Summary!C76/5)*5,Implements!$C$13:$C$44,Implements!$D$13:$D$44),"")</f>
        <v/>
      </c>
      <c r="D83" s="38"/>
      <c r="E83" s="38"/>
      <c r="F83" s="38"/>
      <c r="G83" s="39" t="str">
        <f t="shared" si="2"/>
        <v/>
      </c>
      <c r="H83" s="38"/>
      <c r="I83" s="38"/>
      <c r="J83" s="38"/>
      <c r="K83" s="39" t="str">
        <f t="shared" si="3"/>
        <v/>
      </c>
      <c r="L83" s="40"/>
    </row>
    <row r="84" spans="1:12" ht="25.9" customHeight="1" x14ac:dyDescent="0.25">
      <c r="A84" s="41" t="str">
        <f>IF(Summary!A77&lt;&gt;"",Summary!A77,"")</f>
        <v/>
      </c>
      <c r="B84" s="42" t="str">
        <f>IF(Summary!C77&lt;&gt;"",LEFT(Summary!B77)&amp;Summary!C77,"")</f>
        <v/>
      </c>
      <c r="C84" s="42" t="str">
        <f>IF(B84&lt;&gt;"",LOOKUP(LEFT(Summary!B77)&amp;INT(Summary!C77/5)*5,Implements!$C$13:$C$44,Implements!$D$13:$D$44),"")</f>
        <v/>
      </c>
      <c r="D84" s="38"/>
      <c r="E84" s="38"/>
      <c r="F84" s="38"/>
      <c r="G84" s="39" t="str">
        <f t="shared" si="2"/>
        <v/>
      </c>
      <c r="H84" s="38"/>
      <c r="I84" s="38"/>
      <c r="J84" s="38"/>
      <c r="K84" s="39" t="str">
        <f t="shared" si="3"/>
        <v/>
      </c>
      <c r="L84" s="40"/>
    </row>
    <row r="85" spans="1:12" ht="25.9" customHeight="1" x14ac:dyDescent="0.25">
      <c r="A85" s="41" t="str">
        <f>IF(Summary!A78&lt;&gt;"",Summary!A78,"")</f>
        <v/>
      </c>
      <c r="B85" s="42" t="str">
        <f>IF(Summary!C78&lt;&gt;"",LEFT(Summary!B78)&amp;Summary!C78,"")</f>
        <v/>
      </c>
      <c r="C85" s="42" t="str">
        <f>IF(B85&lt;&gt;"",LOOKUP(LEFT(Summary!B78)&amp;INT(Summary!C78/5)*5,Implements!$C$13:$C$44,Implements!$D$13:$D$44),"")</f>
        <v/>
      </c>
      <c r="D85" s="38"/>
      <c r="E85" s="38"/>
      <c r="F85" s="38"/>
      <c r="G85" s="39" t="str">
        <f t="shared" si="2"/>
        <v/>
      </c>
      <c r="H85" s="38"/>
      <c r="I85" s="38"/>
      <c r="J85" s="38"/>
      <c r="K85" s="39" t="str">
        <f t="shared" si="3"/>
        <v/>
      </c>
      <c r="L85" s="40"/>
    </row>
    <row r="86" spans="1:12" ht="25.9" customHeight="1" x14ac:dyDescent="0.25">
      <c r="A86" s="41" t="str">
        <f>IF(Summary!A79&lt;&gt;"",Summary!A79,"")</f>
        <v/>
      </c>
      <c r="B86" s="42" t="str">
        <f>IF(Summary!C79&lt;&gt;"",LEFT(Summary!B79)&amp;Summary!C79,"")</f>
        <v/>
      </c>
      <c r="C86" s="42" t="str">
        <f>IF(B86&lt;&gt;"",LOOKUP(LEFT(Summary!B79)&amp;INT(Summary!C79/5)*5,Implements!$C$13:$C$44,Implements!$D$13:$D$44),"")</f>
        <v/>
      </c>
      <c r="D86" s="38"/>
      <c r="E86" s="38"/>
      <c r="F86" s="38"/>
      <c r="G86" s="39" t="str">
        <f t="shared" si="2"/>
        <v/>
      </c>
      <c r="H86" s="38"/>
      <c r="I86" s="38"/>
      <c r="J86" s="38"/>
      <c r="K86" s="39" t="str">
        <f t="shared" si="3"/>
        <v/>
      </c>
      <c r="L86" s="40"/>
    </row>
    <row r="87" spans="1:12" ht="25.9" customHeight="1" x14ac:dyDescent="0.25">
      <c r="A87" s="41" t="str">
        <f>IF(Summary!A80&lt;&gt;"",Summary!A80,"")</f>
        <v/>
      </c>
      <c r="B87" s="42" t="str">
        <f>IF(Summary!C80&lt;&gt;"",LEFT(Summary!B80)&amp;Summary!C80,"")</f>
        <v/>
      </c>
      <c r="C87" s="42" t="str">
        <f>IF(B87&lt;&gt;"",LOOKUP(LEFT(Summary!B80)&amp;INT(Summary!C80/5)*5,Implements!$C$13:$C$44,Implements!$D$13:$D$44),"")</f>
        <v/>
      </c>
      <c r="D87" s="38"/>
      <c r="E87" s="38"/>
      <c r="F87" s="38"/>
      <c r="G87" s="39" t="str">
        <f t="shared" si="2"/>
        <v/>
      </c>
      <c r="H87" s="38"/>
      <c r="I87" s="38"/>
      <c r="J87" s="38"/>
      <c r="K87" s="39" t="str">
        <f t="shared" si="3"/>
        <v/>
      </c>
      <c r="L87" s="40"/>
    </row>
    <row r="88" spans="1:12" ht="25.9" customHeight="1" x14ac:dyDescent="0.25">
      <c r="A88" s="41" t="str">
        <f>IF(Summary!A81&lt;&gt;"",Summary!A81,"")</f>
        <v/>
      </c>
      <c r="B88" s="42" t="str">
        <f>IF(Summary!C81&lt;&gt;"",LEFT(Summary!B81)&amp;Summary!C81,"")</f>
        <v/>
      </c>
      <c r="C88" s="42" t="str">
        <f>IF(B88&lt;&gt;"",LOOKUP(LEFT(Summary!B81)&amp;INT(Summary!C81/5)*5,Implements!$C$13:$C$44,Implements!$D$13:$D$44),"")</f>
        <v/>
      </c>
      <c r="D88" s="38"/>
      <c r="E88" s="38"/>
      <c r="F88" s="38"/>
      <c r="G88" s="39" t="str">
        <f t="shared" si="2"/>
        <v/>
      </c>
      <c r="H88" s="38"/>
      <c r="I88" s="38"/>
      <c r="J88" s="38"/>
      <c r="K88" s="39" t="str">
        <f t="shared" si="3"/>
        <v/>
      </c>
      <c r="L88" s="40"/>
    </row>
    <row r="89" spans="1:12" ht="25.9" customHeight="1" x14ac:dyDescent="0.25">
      <c r="A89" s="41" t="str">
        <f>IF(Summary!A82&lt;&gt;"",Summary!A82,"")</f>
        <v/>
      </c>
      <c r="B89" s="42" t="str">
        <f>IF(Summary!C82&lt;&gt;"",LEFT(Summary!B82)&amp;Summary!C82,"")</f>
        <v/>
      </c>
      <c r="C89" s="42" t="str">
        <f>IF(B89&lt;&gt;"",LOOKUP(LEFT(Summary!B82)&amp;INT(Summary!C82/5)*5,Implements!$C$13:$C$44,Implements!$D$13:$D$44),"")</f>
        <v/>
      </c>
      <c r="D89" s="38"/>
      <c r="E89" s="38"/>
      <c r="F89" s="38"/>
      <c r="G89" s="39" t="str">
        <f t="shared" si="2"/>
        <v/>
      </c>
      <c r="H89" s="38"/>
      <c r="I89" s="38"/>
      <c r="J89" s="38"/>
      <c r="K89" s="39" t="str">
        <f t="shared" si="3"/>
        <v/>
      </c>
      <c r="L89" s="40"/>
    </row>
    <row r="90" spans="1:12" ht="25.9" customHeight="1" x14ac:dyDescent="0.25">
      <c r="A90" s="41" t="str">
        <f>IF(Summary!A83&lt;&gt;"",Summary!A83,"")</f>
        <v/>
      </c>
      <c r="B90" s="42" t="str">
        <f>IF(Summary!C83&lt;&gt;"",LEFT(Summary!B83)&amp;Summary!C83,"")</f>
        <v/>
      </c>
      <c r="C90" s="42" t="str">
        <f>IF(B90&lt;&gt;"",LOOKUP(LEFT(Summary!B83)&amp;INT(Summary!C83/5)*5,Implements!$C$13:$C$44,Implements!$D$13:$D$44),"")</f>
        <v/>
      </c>
      <c r="D90" s="38"/>
      <c r="E90" s="38"/>
      <c r="F90" s="38"/>
      <c r="G90" s="39" t="str">
        <f t="shared" si="2"/>
        <v/>
      </c>
      <c r="H90" s="38"/>
      <c r="I90" s="38"/>
      <c r="J90" s="38"/>
      <c r="K90" s="39" t="str">
        <f t="shared" si="3"/>
        <v/>
      </c>
      <c r="L90" s="40"/>
    </row>
    <row r="91" spans="1:12" ht="25.9" customHeight="1" x14ac:dyDescent="0.25">
      <c r="A91" s="41" t="str">
        <f>IF(Summary!A84&lt;&gt;"",Summary!A84,"")</f>
        <v/>
      </c>
      <c r="B91" s="42" t="str">
        <f>IF(Summary!C84&lt;&gt;"",LEFT(Summary!B84)&amp;Summary!C84,"")</f>
        <v/>
      </c>
      <c r="C91" s="42" t="str">
        <f>IF(B91&lt;&gt;"",LOOKUP(LEFT(Summary!B84)&amp;INT(Summary!C84/5)*5,Implements!$C$13:$C$44,Implements!$D$13:$D$44),"")</f>
        <v/>
      </c>
      <c r="D91" s="38"/>
      <c r="E91" s="38"/>
      <c r="F91" s="38"/>
      <c r="G91" s="39" t="str">
        <f t="shared" si="2"/>
        <v/>
      </c>
      <c r="H91" s="38"/>
      <c r="I91" s="38"/>
      <c r="J91" s="38"/>
      <c r="K91" s="39" t="str">
        <f t="shared" si="3"/>
        <v/>
      </c>
      <c r="L91" s="40"/>
    </row>
    <row r="92" spans="1:12" ht="25.9" customHeight="1" x14ac:dyDescent="0.25">
      <c r="A92" s="41" t="str">
        <f>IF(Summary!A85&lt;&gt;"",Summary!A85,"")</f>
        <v/>
      </c>
      <c r="B92" s="42" t="str">
        <f>IF(Summary!C85&lt;&gt;"",LEFT(Summary!B85)&amp;Summary!C85,"")</f>
        <v/>
      </c>
      <c r="C92" s="42" t="str">
        <f>IF(B92&lt;&gt;"",LOOKUP(LEFT(Summary!B85)&amp;INT(Summary!C85/5)*5,Implements!$C$13:$C$44,Implements!$D$13:$D$44),"")</f>
        <v/>
      </c>
      <c r="D92" s="38"/>
      <c r="E92" s="38"/>
      <c r="F92" s="38"/>
      <c r="G92" s="39" t="str">
        <f t="shared" si="2"/>
        <v/>
      </c>
      <c r="H92" s="38"/>
      <c r="I92" s="38"/>
      <c r="J92" s="38"/>
      <c r="K92" s="39" t="str">
        <f t="shared" si="3"/>
        <v/>
      </c>
      <c r="L92" s="40"/>
    </row>
    <row r="93" spans="1:12" ht="25.9" customHeight="1" x14ac:dyDescent="0.25">
      <c r="A93" s="41" t="str">
        <f>IF(Summary!A86&lt;&gt;"",Summary!A86,"")</f>
        <v/>
      </c>
      <c r="B93" s="42" t="str">
        <f>IF(Summary!C86&lt;&gt;"",LEFT(Summary!B86)&amp;Summary!C86,"")</f>
        <v/>
      </c>
      <c r="C93" s="42" t="str">
        <f>IF(B93&lt;&gt;"",LOOKUP(LEFT(Summary!B86)&amp;INT(Summary!C86/5)*5,Implements!$C$13:$C$44,Implements!$D$13:$D$44),"")</f>
        <v/>
      </c>
      <c r="D93" s="38"/>
      <c r="E93" s="38"/>
      <c r="F93" s="38"/>
      <c r="G93" s="39" t="str">
        <f t="shared" si="2"/>
        <v/>
      </c>
      <c r="H93" s="38"/>
      <c r="I93" s="38"/>
      <c r="J93" s="38"/>
      <c r="K93" s="39" t="str">
        <f t="shared" si="3"/>
        <v/>
      </c>
      <c r="L93" s="40"/>
    </row>
  </sheetData>
  <sheetProtection sheet="1" objects="1" scenarios="1" selectLockedCells="1"/>
  <mergeCells count="3">
    <mergeCell ref="A1:H1"/>
    <mergeCell ref="I1:L2"/>
    <mergeCell ref="A2:E2"/>
  </mergeCells>
  <printOptions horizontalCentered="1"/>
  <pageMargins left="0.25" right="0.25" top="0.25" bottom="1" header="0.3" footer="0.3"/>
  <pageSetup scale="99" fitToHeight="0" orientation="landscape"/>
  <headerFooter>
    <oddFooter>&amp;LOfficials' Signatures: ______________________________________|________________________________________|____________________________________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9">
    <pageSetUpPr fitToPage="1"/>
  </sheetPr>
  <dimension ref="A1:L93"/>
  <sheetViews>
    <sheetView workbookViewId="0">
      <pane ySplit="3" topLeftCell="A19" activePane="bottomLeft" state="frozen"/>
      <selection pane="bottomLeft" activeCell="D4" sqref="D4"/>
    </sheetView>
  </sheetViews>
  <sheetFormatPr defaultColWidth="0" defaultRowHeight="18" zeroHeight="1" x14ac:dyDescent="0.25"/>
  <cols>
    <col min="1" max="1" width="30.7109375" style="35" customWidth="1"/>
    <col min="2" max="2" width="6.7109375" style="35" customWidth="1"/>
    <col min="3" max="3" width="7.7109375" style="35" customWidth="1"/>
    <col min="4" max="11" width="10.28515625" style="35" customWidth="1"/>
    <col min="12" max="12" width="5.7109375" style="35" customWidth="1"/>
    <col min="13" max="16384" width="9.140625" style="35" hidden="1"/>
  </cols>
  <sheetData>
    <row r="1" spans="1:12" ht="27" x14ac:dyDescent="0.35">
      <c r="A1" s="71" t="str">
        <f>Summary!A1</f>
        <v xml:space="preserve"> MČR Vrhačský pětiboj masters</v>
      </c>
      <c r="B1" s="71"/>
      <c r="C1" s="71"/>
      <c r="D1" s="71"/>
      <c r="E1" s="71"/>
      <c r="F1" s="71"/>
      <c r="G1" s="71"/>
      <c r="H1" s="71"/>
      <c r="I1" s="72" t="s">
        <v>95</v>
      </c>
      <c r="J1" s="73"/>
      <c r="K1" s="73"/>
      <c r="L1" s="73"/>
    </row>
    <row r="2" spans="1:12" ht="20.25" x14ac:dyDescent="0.3">
      <c r="A2" s="75" t="str">
        <f>Summary!A3</f>
        <v xml:space="preserve"> 10.09.2022 </v>
      </c>
      <c r="B2" s="75"/>
      <c r="C2" s="75"/>
      <c r="D2" s="75"/>
      <c r="E2" s="75"/>
      <c r="I2" s="74"/>
      <c r="J2" s="74"/>
      <c r="K2" s="74"/>
      <c r="L2" s="74"/>
    </row>
    <row r="3" spans="1:12" s="36" customFormat="1" x14ac:dyDescent="0.25">
      <c r="A3" s="37" t="s">
        <v>16</v>
      </c>
      <c r="B3" s="37" t="s">
        <v>90</v>
      </c>
      <c r="C3" s="37" t="s">
        <v>81</v>
      </c>
      <c r="D3" s="37" t="s">
        <v>82</v>
      </c>
      <c r="E3" s="37" t="s">
        <v>83</v>
      </c>
      <c r="F3" s="37" t="s">
        <v>84</v>
      </c>
      <c r="G3" s="37" t="s">
        <v>85</v>
      </c>
      <c r="H3" s="37" t="s">
        <v>86</v>
      </c>
      <c r="I3" s="37" t="s">
        <v>87</v>
      </c>
      <c r="J3" s="37" t="s">
        <v>88</v>
      </c>
      <c r="K3" s="37" t="s">
        <v>85</v>
      </c>
      <c r="L3" s="37" t="s">
        <v>89</v>
      </c>
    </row>
    <row r="4" spans="1:12" ht="25.9" customHeight="1" x14ac:dyDescent="0.25">
      <c r="A4" s="41" t="str">
        <f>IF(Summary!A5&lt;&gt;"",Summary!A5,"")</f>
        <v>Peňáz Pavel</v>
      </c>
      <c r="B4" s="42" t="str">
        <f>IF(Summary!C5&lt;&gt;"",LEFT(Summary!B5)&amp;Summary!C5,"")</f>
        <v>M53</v>
      </c>
      <c r="C4" s="42" t="str">
        <f>IF(B4&lt;&gt;"",LOOKUP(LEFT(Summary!B5)&amp;INT(Summary!C5/5)*5,Implements!$C$13:$C$44,Implements!$D$13:$D$44),"")</f>
        <v>6k</v>
      </c>
      <c r="D4" s="38"/>
      <c r="E4" s="38"/>
      <c r="F4" s="38"/>
      <c r="G4" s="39" t="str">
        <f>IF(ISBLANK(D4),"",IF(SUM(D4:F4)&gt;0,MAX(D4:F4),D4))</f>
        <v/>
      </c>
      <c r="H4" s="38"/>
      <c r="I4" s="38"/>
      <c r="J4" s="38"/>
      <c r="K4" s="39" t="str">
        <f>IF(ISBLANK(D4),"",IF(SUM(D4:F4,H4:J4)&gt;0,MAX(D4:F4,H4:J4),D4))</f>
        <v/>
      </c>
      <c r="L4" s="40"/>
    </row>
    <row r="5" spans="1:12" ht="25.9" customHeight="1" x14ac:dyDescent="0.25">
      <c r="A5" s="41" t="e">
        <f>IF(Summary!#REF!&lt;&gt;"",Summary!#REF!,"")</f>
        <v>#REF!</v>
      </c>
      <c r="B5" s="42" t="e">
        <f>IF(Summary!#REF!&lt;&gt;"",LEFT(Summary!#REF!)&amp;Summary!#REF!,"")</f>
        <v>#REF!</v>
      </c>
      <c r="C5" s="42" t="e">
        <f>IF(B5&lt;&gt;"",LOOKUP(LEFT(Summary!#REF!)&amp;INT(Summary!#REF!/5)*5,Implements!$C$13:$C$44,Implements!$D$13:$D$44),"")</f>
        <v>#REF!</v>
      </c>
      <c r="D5" s="38"/>
      <c r="E5" s="38"/>
      <c r="F5" s="38"/>
      <c r="G5" s="39" t="str">
        <f t="shared" ref="G5:G68" si="0">IF(ISBLANK(D5),"",IF(SUM(D5:F5)&gt;0,MAX(D5:F5),D5))</f>
        <v/>
      </c>
      <c r="H5" s="38"/>
      <c r="I5" s="38"/>
      <c r="J5" s="38"/>
      <c r="K5" s="39" t="str">
        <f t="shared" ref="K5:K68" si="1">IF(ISBLANK(D5),"",IF(SUM(D5:F5,H5:J5)&gt;0,MAX(D5:F5,H5:J5),D5))</f>
        <v/>
      </c>
      <c r="L5" s="40"/>
    </row>
    <row r="6" spans="1:12" ht="25.9" customHeight="1" x14ac:dyDescent="0.25">
      <c r="A6" s="41" t="str">
        <f>IF(Summary!A6&lt;&gt;"",Summary!A6,"")</f>
        <v>Bakala Jan</v>
      </c>
      <c r="B6" s="42" t="str">
        <f>IF(Summary!C6&lt;&gt;"",LEFT(Summary!B6)&amp;Summary!C6,"")</f>
        <v>M59</v>
      </c>
      <c r="C6" s="42" t="str">
        <f>IF(B6&lt;&gt;"",LOOKUP(LEFT(Summary!B6)&amp;INT(Summary!C6/5)*5,Implements!$C$13:$C$44,Implements!$D$13:$D$44),"")</f>
        <v>6k</v>
      </c>
      <c r="D6" s="38"/>
      <c r="E6" s="38"/>
      <c r="F6" s="38"/>
      <c r="G6" s="39" t="str">
        <f t="shared" si="0"/>
        <v/>
      </c>
      <c r="H6" s="38"/>
      <c r="I6" s="38"/>
      <c r="J6" s="38"/>
      <c r="K6" s="39" t="str">
        <f t="shared" si="1"/>
        <v/>
      </c>
      <c r="L6" s="40"/>
    </row>
    <row r="7" spans="1:12" ht="25.9" customHeight="1" x14ac:dyDescent="0.25">
      <c r="A7" s="41" t="str">
        <f>IF(Summary!A7&lt;&gt;"",Summary!A7,"")</f>
        <v>Kadlečík Vladimír</v>
      </c>
      <c r="B7" s="42" t="str">
        <f>IF(Summary!C7&lt;&gt;"",LEFT(Summary!B7)&amp;Summary!C7,"")</f>
        <v>M50</v>
      </c>
      <c r="C7" s="42" t="str">
        <f>IF(B7&lt;&gt;"",LOOKUP(LEFT(Summary!B7)&amp;INT(Summary!C7/5)*5,Implements!$C$13:$C$44,Implements!$D$13:$D$44),"")</f>
        <v>6k</v>
      </c>
      <c r="D7" s="38"/>
      <c r="E7" s="38"/>
      <c r="F7" s="38"/>
      <c r="G7" s="39" t="str">
        <f t="shared" si="0"/>
        <v/>
      </c>
      <c r="H7" s="38"/>
      <c r="I7" s="38"/>
      <c r="J7" s="38"/>
      <c r="K7" s="39" t="str">
        <f t="shared" si="1"/>
        <v/>
      </c>
      <c r="L7" s="40"/>
    </row>
    <row r="8" spans="1:12" ht="25.9" customHeight="1" x14ac:dyDescent="0.25">
      <c r="A8" s="41" t="str">
        <f>IF(Summary!A8&lt;&gt;"",Summary!A8,"")</f>
        <v>Táborský Jiří</v>
      </c>
      <c r="B8" s="42" t="str">
        <f>IF(Summary!C8&lt;&gt;"",LEFT(Summary!B8)&amp;Summary!C8,"")</f>
        <v>M59</v>
      </c>
      <c r="C8" s="42" t="str">
        <f>IF(B8&lt;&gt;"",LOOKUP(LEFT(Summary!B8)&amp;INT(Summary!C8/5)*5,Implements!$C$13:$C$44,Implements!$D$13:$D$44),"")</f>
        <v>6k</v>
      </c>
      <c r="D8" s="38"/>
      <c r="E8" s="38"/>
      <c r="F8" s="38"/>
      <c r="G8" s="39" t="str">
        <f t="shared" si="0"/>
        <v/>
      </c>
      <c r="H8" s="38"/>
      <c r="I8" s="38"/>
      <c r="J8" s="38"/>
      <c r="K8" s="39" t="str">
        <f t="shared" si="1"/>
        <v/>
      </c>
      <c r="L8" s="40"/>
    </row>
    <row r="9" spans="1:12" ht="25.9" customHeight="1" x14ac:dyDescent="0.25">
      <c r="A9" s="41" t="str">
        <f>IF(Summary!A9&lt;&gt;"",Summary!A9,"")</f>
        <v>Kuděj Pavel</v>
      </c>
      <c r="B9" s="42" t="str">
        <f>IF(Summary!C9&lt;&gt;"",LEFT(Summary!B9)&amp;Summary!C9,"")</f>
        <v>M43</v>
      </c>
      <c r="C9" s="42" t="str">
        <f>IF(B9&lt;&gt;"",LOOKUP(LEFT(Summary!B9)&amp;INT(Summary!C9/5)*5,Implements!$C$13:$C$44,Implements!$D$13:$D$44),"")</f>
        <v>16lb</v>
      </c>
      <c r="D9" s="38"/>
      <c r="E9" s="38"/>
      <c r="F9" s="38"/>
      <c r="G9" s="39" t="str">
        <f t="shared" si="0"/>
        <v/>
      </c>
      <c r="H9" s="38"/>
      <c r="I9" s="38"/>
      <c r="J9" s="38"/>
      <c r="K9" s="39" t="str">
        <f t="shared" si="1"/>
        <v/>
      </c>
      <c r="L9" s="40"/>
    </row>
    <row r="10" spans="1:12" ht="25.9" customHeight="1" x14ac:dyDescent="0.25">
      <c r="A10" s="41" t="str">
        <f>IF(Summary!A10&lt;&gt;"",Summary!A10,"")</f>
        <v>Klíma Mojmír</v>
      </c>
      <c r="B10" s="42" t="str">
        <f>IF(Summary!C10&lt;&gt;"",LEFT(Summary!B10)&amp;Summary!C10,"")</f>
        <v>M47</v>
      </c>
      <c r="C10" s="42" t="str">
        <f>IF(B10&lt;&gt;"",LOOKUP(LEFT(Summary!B10)&amp;INT(Summary!C10/5)*5,Implements!$C$13:$C$44,Implements!$D$13:$D$44),"")</f>
        <v>16lb</v>
      </c>
      <c r="D10" s="38"/>
      <c r="E10" s="38"/>
      <c r="F10" s="38"/>
      <c r="G10" s="39" t="str">
        <f t="shared" si="0"/>
        <v/>
      </c>
      <c r="H10" s="38"/>
      <c r="I10" s="38"/>
      <c r="J10" s="38"/>
      <c r="K10" s="39" t="str">
        <f t="shared" si="1"/>
        <v/>
      </c>
      <c r="L10" s="40"/>
    </row>
    <row r="11" spans="1:12" ht="25.9" customHeight="1" x14ac:dyDescent="0.25">
      <c r="A11" s="41" t="e">
        <f>IF(Summary!#REF!&lt;&gt;"",Summary!#REF!,"")</f>
        <v>#REF!</v>
      </c>
      <c r="B11" s="42" t="e">
        <f>IF(Summary!#REF!&lt;&gt;"",LEFT(Summary!#REF!)&amp;Summary!#REF!,"")</f>
        <v>#REF!</v>
      </c>
      <c r="C11" s="42" t="e">
        <f>IF(B11&lt;&gt;"",LOOKUP(LEFT(Summary!#REF!)&amp;INT(Summary!#REF!/5)*5,Implements!$C$13:$C$44,Implements!$D$13:$D$44),"")</f>
        <v>#REF!</v>
      </c>
      <c r="D11" s="38"/>
      <c r="E11" s="38"/>
      <c r="F11" s="38"/>
      <c r="G11" s="39" t="str">
        <f t="shared" si="0"/>
        <v/>
      </c>
      <c r="H11" s="38"/>
      <c r="I11" s="38"/>
      <c r="J11" s="38"/>
      <c r="K11" s="39" t="str">
        <f t="shared" si="1"/>
        <v/>
      </c>
      <c r="L11" s="40"/>
    </row>
    <row r="12" spans="1:12" ht="25.9" customHeight="1" x14ac:dyDescent="0.25">
      <c r="A12" s="41" t="str">
        <f>IF(Summary!A11&lt;&gt;"",Summary!A11,"")</f>
        <v>Matura Jiří</v>
      </c>
      <c r="B12" s="42" t="str">
        <f>IF(Summary!C11&lt;&gt;"",LEFT(Summary!B11)&amp;Summary!C11,"")</f>
        <v>M55</v>
      </c>
      <c r="C12" s="42" t="str">
        <f>IF(B12&lt;&gt;"",LOOKUP(LEFT(Summary!B11)&amp;INT(Summary!C11/5)*5,Implements!$C$13:$C$44,Implements!$D$13:$D$44),"")</f>
        <v>6k</v>
      </c>
      <c r="D12" s="38"/>
      <c r="E12" s="38"/>
      <c r="F12" s="38"/>
      <c r="G12" s="39" t="str">
        <f t="shared" si="0"/>
        <v/>
      </c>
      <c r="H12" s="38"/>
      <c r="I12" s="38"/>
      <c r="J12" s="38"/>
      <c r="K12" s="39" t="str">
        <f t="shared" si="1"/>
        <v/>
      </c>
      <c r="L12" s="40"/>
    </row>
    <row r="13" spans="1:12" ht="25.9" customHeight="1" x14ac:dyDescent="0.25">
      <c r="A13" s="41" t="e">
        <f>IF(Summary!#REF!&lt;&gt;"",Summary!#REF!,"")</f>
        <v>#REF!</v>
      </c>
      <c r="B13" s="42" t="e">
        <f>IF(Summary!#REF!&lt;&gt;"",LEFT(Summary!#REF!)&amp;Summary!#REF!,"")</f>
        <v>#REF!</v>
      </c>
      <c r="C13" s="42" t="e">
        <f>IF(B13&lt;&gt;"",LOOKUP(LEFT(Summary!#REF!)&amp;INT(Summary!#REF!/5)*5,Implements!$C$13:$C$44,Implements!$D$13:$D$44),"")</f>
        <v>#REF!</v>
      </c>
      <c r="D13" s="38"/>
      <c r="E13" s="38"/>
      <c r="F13" s="38"/>
      <c r="G13" s="39" t="str">
        <f t="shared" si="0"/>
        <v/>
      </c>
      <c r="H13" s="38"/>
      <c r="I13" s="38"/>
      <c r="J13" s="38"/>
      <c r="K13" s="39" t="str">
        <f t="shared" si="1"/>
        <v/>
      </c>
      <c r="L13" s="40"/>
    </row>
    <row r="14" spans="1:12" ht="25.9" customHeight="1" x14ac:dyDescent="0.25">
      <c r="A14" s="41" t="str">
        <f>IF(Summary!A12&lt;&gt;"",Summary!A12,"")</f>
        <v>Heinl Martin</v>
      </c>
      <c r="B14" s="42" t="str">
        <f>IF(Summary!C12&lt;&gt;"",LEFT(Summary!B12)&amp;Summary!C12,"")</f>
        <v>M49</v>
      </c>
      <c r="C14" s="42" t="str">
        <f>IF(B14&lt;&gt;"",LOOKUP(LEFT(Summary!B12)&amp;INT(Summary!C12/5)*5,Implements!$C$13:$C$44,Implements!$D$13:$D$44),"")</f>
        <v>16lb</v>
      </c>
      <c r="D14" s="38"/>
      <c r="E14" s="38"/>
      <c r="F14" s="38"/>
      <c r="G14" s="39" t="str">
        <f t="shared" si="0"/>
        <v/>
      </c>
      <c r="H14" s="38"/>
      <c r="I14" s="38"/>
      <c r="J14" s="38"/>
      <c r="K14" s="39" t="str">
        <f t="shared" si="1"/>
        <v/>
      </c>
      <c r="L14" s="40"/>
    </row>
    <row r="15" spans="1:12" ht="25.9" customHeight="1" x14ac:dyDescent="0.25">
      <c r="A15" s="41" t="str">
        <f>IF(Summary!A13&lt;&gt;"",Summary!A13,"")</f>
        <v>Tlapák Michal</v>
      </c>
      <c r="B15" s="42" t="str">
        <f>IF(Summary!C13&lt;&gt;"",LEFT(Summary!B13)&amp;Summary!C13,"")</f>
        <v>M40</v>
      </c>
      <c r="C15" s="42" t="str">
        <f>IF(B15&lt;&gt;"",LOOKUP(LEFT(Summary!B13)&amp;INT(Summary!C13/5)*5,Implements!$C$13:$C$44,Implements!$D$13:$D$44),"")</f>
        <v>16lb</v>
      </c>
      <c r="D15" s="38"/>
      <c r="E15" s="38"/>
      <c r="F15" s="38"/>
      <c r="G15" s="39" t="str">
        <f t="shared" si="0"/>
        <v/>
      </c>
      <c r="H15" s="38"/>
      <c r="I15" s="38"/>
      <c r="J15" s="38"/>
      <c r="K15" s="39" t="str">
        <f t="shared" si="1"/>
        <v/>
      </c>
      <c r="L15" s="40"/>
    </row>
    <row r="16" spans="1:12" ht="25.9" customHeight="1" x14ac:dyDescent="0.25">
      <c r="A16" s="41" t="str">
        <f>IF(Summary!A14&lt;&gt;"",Summary!A14,"")</f>
        <v>Zákoucký Vít</v>
      </c>
      <c r="B16" s="42" t="str">
        <f>IF(Summary!C14&lt;&gt;"",LEFT(Summary!B14)&amp;Summary!C14,"")</f>
        <v>M44</v>
      </c>
      <c r="C16" s="42" t="str">
        <f>IF(B16&lt;&gt;"",LOOKUP(LEFT(Summary!B14)&amp;INT(Summary!C14/5)*5,Implements!$C$13:$C$44,Implements!$D$13:$D$44),"")</f>
        <v>16lb</v>
      </c>
      <c r="D16" s="38"/>
      <c r="E16" s="38"/>
      <c r="F16" s="38"/>
      <c r="G16" s="39" t="str">
        <f t="shared" si="0"/>
        <v/>
      </c>
      <c r="H16" s="38"/>
      <c r="I16" s="38"/>
      <c r="J16" s="38"/>
      <c r="K16" s="39" t="str">
        <f t="shared" si="1"/>
        <v/>
      </c>
      <c r="L16" s="40"/>
    </row>
    <row r="17" spans="1:12" ht="25.9" customHeight="1" x14ac:dyDescent="0.25">
      <c r="A17" s="41" t="str">
        <f>IF(Summary!A15&lt;&gt;"",Summary!A15,"")</f>
        <v>Zelinka Petr</v>
      </c>
      <c r="B17" s="42" t="str">
        <f>IF(Summary!C15&lt;&gt;"",LEFT(Summary!B15)&amp;Summary!C15,"")</f>
        <v>M54</v>
      </c>
      <c r="C17" s="42" t="str">
        <f>IF(B17&lt;&gt;"",LOOKUP(LEFT(Summary!B15)&amp;INT(Summary!C15/5)*5,Implements!$C$13:$C$44,Implements!$D$13:$D$44),"")</f>
        <v>6k</v>
      </c>
      <c r="D17" s="38"/>
      <c r="E17" s="38"/>
      <c r="F17" s="38"/>
      <c r="G17" s="39" t="str">
        <f t="shared" si="0"/>
        <v/>
      </c>
      <c r="H17" s="38"/>
      <c r="I17" s="38"/>
      <c r="J17" s="38"/>
      <c r="K17" s="39" t="str">
        <f t="shared" si="1"/>
        <v/>
      </c>
      <c r="L17" s="40"/>
    </row>
    <row r="18" spans="1:12" ht="25.9" customHeight="1" x14ac:dyDescent="0.25">
      <c r="A18" s="41" t="str">
        <f>IF(Summary!A16&lt;&gt;"",Summary!A16,"")</f>
        <v>Podzemský Václav</v>
      </c>
      <c r="B18" s="42" t="str">
        <f>IF(Summary!C16&lt;&gt;"",LEFT(Summary!B16)&amp;Summary!C16,"")</f>
        <v>M37</v>
      </c>
      <c r="C18" s="42" t="str">
        <f>IF(B18&lt;&gt;"",LOOKUP(LEFT(Summary!B16)&amp;INT(Summary!C16/5)*5,Implements!$C$13:$C$44,Implements!$D$13:$D$44),"")</f>
        <v>16lb</v>
      </c>
      <c r="D18" s="38"/>
      <c r="E18" s="38"/>
      <c r="F18" s="38"/>
      <c r="G18" s="39" t="str">
        <f t="shared" si="0"/>
        <v/>
      </c>
      <c r="H18" s="38"/>
      <c r="I18" s="38"/>
      <c r="J18" s="38"/>
      <c r="K18" s="39" t="str">
        <f t="shared" si="1"/>
        <v/>
      </c>
      <c r="L18" s="40"/>
    </row>
    <row r="19" spans="1:12" ht="25.9" customHeight="1" x14ac:dyDescent="0.25">
      <c r="A19" s="41" t="str">
        <f>IF(Summary!A17&lt;&gt;"",Summary!A17,"")</f>
        <v>Rus Vít</v>
      </c>
      <c r="B19" s="42" t="str">
        <f>IF(Summary!C17&lt;&gt;"",LEFT(Summary!B17)&amp;Summary!C17,"")</f>
        <v>M46</v>
      </c>
      <c r="C19" s="42" t="str">
        <f>IF(B19&lt;&gt;"",LOOKUP(LEFT(Summary!B17)&amp;INT(Summary!C17/5)*5,Implements!$C$13:$C$44,Implements!$D$13:$D$44),"")</f>
        <v>16lb</v>
      </c>
      <c r="D19" s="38"/>
      <c r="E19" s="38"/>
      <c r="F19" s="38"/>
      <c r="G19" s="39" t="str">
        <f t="shared" si="0"/>
        <v/>
      </c>
      <c r="H19" s="38"/>
      <c r="I19" s="38"/>
      <c r="J19" s="38"/>
      <c r="K19" s="39" t="str">
        <f t="shared" si="1"/>
        <v/>
      </c>
      <c r="L19" s="40"/>
    </row>
    <row r="20" spans="1:12" ht="25.9" customHeight="1" x14ac:dyDescent="0.25">
      <c r="A20" s="41" t="str">
        <f>IF(Summary!A18&lt;&gt;"",Summary!A18,"")</f>
        <v>Toman Václav</v>
      </c>
      <c r="B20" s="42" t="str">
        <f>IF(Summary!C18&lt;&gt;"",LEFT(Summary!B18)&amp;Summary!C18,"")</f>
        <v>M50</v>
      </c>
      <c r="C20" s="42" t="str">
        <f>IF(B20&lt;&gt;"",LOOKUP(LEFT(Summary!B18)&amp;INT(Summary!C18/5)*5,Implements!$C$13:$C$44,Implements!$D$13:$D$44),"")</f>
        <v>6k</v>
      </c>
      <c r="D20" s="38"/>
      <c r="E20" s="38"/>
      <c r="F20" s="38"/>
      <c r="G20" s="39" t="str">
        <f t="shared" si="0"/>
        <v/>
      </c>
      <c r="H20" s="38"/>
      <c r="I20" s="38"/>
      <c r="J20" s="38"/>
      <c r="K20" s="39" t="str">
        <f t="shared" si="1"/>
        <v/>
      </c>
      <c r="L20" s="40"/>
    </row>
    <row r="21" spans="1:12" ht="25.9" customHeight="1" x14ac:dyDescent="0.25">
      <c r="A21" s="41" t="str">
        <f>IF(Summary!A19&lt;&gt;"",Summary!A19,"")</f>
        <v/>
      </c>
      <c r="B21" s="42" t="str">
        <f>IF(Summary!C19&lt;&gt;"",LEFT(Summary!B19)&amp;Summary!C19,"")</f>
        <v/>
      </c>
      <c r="C21" s="42" t="str">
        <f>IF(B21&lt;&gt;"",LOOKUP(LEFT(Summary!B19)&amp;INT(Summary!C19/5)*5,Implements!$C$13:$C$44,Implements!$D$13:$D$44),"")</f>
        <v/>
      </c>
      <c r="D21" s="38"/>
      <c r="E21" s="38"/>
      <c r="F21" s="38"/>
      <c r="G21" s="39" t="str">
        <f t="shared" si="0"/>
        <v/>
      </c>
      <c r="H21" s="38"/>
      <c r="I21" s="38"/>
      <c r="J21" s="38"/>
      <c r="K21" s="39" t="str">
        <f t="shared" si="1"/>
        <v/>
      </c>
      <c r="L21" s="40"/>
    </row>
    <row r="22" spans="1:12" ht="25.9" customHeight="1" x14ac:dyDescent="0.25">
      <c r="A22" s="41" t="str">
        <f>IF(Summary!A20&lt;&gt;"",Summary!A20,"")</f>
        <v>Zwolski Edward</v>
      </c>
      <c r="B22" s="42" t="str">
        <f>IF(Summary!C20&lt;&gt;"",LEFT(Summary!B20)&amp;Summary!C20,"")</f>
        <v>M66</v>
      </c>
      <c r="C22" s="42" t="str">
        <f>IF(B22&lt;&gt;"",LOOKUP(LEFT(Summary!B20)&amp;INT(Summary!C20/5)*5,Implements!$C$13:$C$44,Implements!$D$13:$D$44),"")</f>
        <v>5k</v>
      </c>
      <c r="D22" s="38"/>
      <c r="E22" s="38"/>
      <c r="F22" s="38"/>
      <c r="G22" s="39" t="str">
        <f t="shared" si="0"/>
        <v/>
      </c>
      <c r="H22" s="38"/>
      <c r="I22" s="38"/>
      <c r="J22" s="38"/>
      <c r="K22" s="39" t="str">
        <f t="shared" si="1"/>
        <v/>
      </c>
      <c r="L22" s="40"/>
    </row>
    <row r="23" spans="1:12" ht="25.9" customHeight="1" x14ac:dyDescent="0.25">
      <c r="A23" s="41" t="str">
        <f>IF(Summary!A21&lt;&gt;"",Summary!A21,"")</f>
        <v>Taibr Pavel</v>
      </c>
      <c r="B23" s="42" t="str">
        <f>IF(Summary!C21&lt;&gt;"",LEFT(Summary!B21)&amp;Summary!C21,"")</f>
        <v>M66</v>
      </c>
      <c r="C23" s="42" t="str">
        <f>IF(B23&lt;&gt;"",LOOKUP(LEFT(Summary!B21)&amp;INT(Summary!C21/5)*5,Implements!$C$13:$C$44,Implements!$D$13:$D$44),"")</f>
        <v>5k</v>
      </c>
      <c r="D23" s="38"/>
      <c r="E23" s="38"/>
      <c r="F23" s="38"/>
      <c r="G23" s="39" t="str">
        <f t="shared" si="0"/>
        <v/>
      </c>
      <c r="H23" s="38"/>
      <c r="I23" s="38"/>
      <c r="J23" s="38"/>
      <c r="K23" s="39" t="str">
        <f t="shared" si="1"/>
        <v/>
      </c>
      <c r="L23" s="40"/>
    </row>
    <row r="24" spans="1:12" ht="25.9" customHeight="1" x14ac:dyDescent="0.25">
      <c r="A24" s="41" t="e">
        <f>IF(Summary!#REF!&lt;&gt;"",Summary!#REF!,"")</f>
        <v>#REF!</v>
      </c>
      <c r="B24" s="42" t="e">
        <f>IF(Summary!#REF!&lt;&gt;"",LEFT(Summary!#REF!)&amp;Summary!#REF!,"")</f>
        <v>#REF!</v>
      </c>
      <c r="C24" s="42" t="e">
        <f>IF(B24&lt;&gt;"",LOOKUP(LEFT(Summary!#REF!)&amp;INT(Summary!#REF!/5)*5,Implements!$C$13:$C$44,Implements!$D$13:$D$44),"")</f>
        <v>#REF!</v>
      </c>
      <c r="D24" s="38"/>
      <c r="E24" s="38"/>
      <c r="F24" s="38"/>
      <c r="G24" s="39" t="str">
        <f t="shared" si="0"/>
        <v/>
      </c>
      <c r="H24" s="38"/>
      <c r="I24" s="38"/>
      <c r="J24" s="38"/>
      <c r="K24" s="39" t="str">
        <f t="shared" si="1"/>
        <v/>
      </c>
      <c r="L24" s="40"/>
    </row>
    <row r="25" spans="1:12" ht="25.9" customHeight="1" x14ac:dyDescent="0.25">
      <c r="A25" s="41" t="str">
        <f>IF(Summary!A22&lt;&gt;"",Summary!A22,"")</f>
        <v>Veleba Pavel</v>
      </c>
      <c r="B25" s="42" t="str">
        <f>IF(Summary!C22&lt;&gt;"",LEFT(Summary!B22)&amp;Summary!C22,"")</f>
        <v>M69</v>
      </c>
      <c r="C25" s="42" t="str">
        <f>IF(B25&lt;&gt;"",LOOKUP(LEFT(Summary!B22)&amp;INT(Summary!C22/5)*5,Implements!$C$13:$C$44,Implements!$D$13:$D$44),"")</f>
        <v>5k</v>
      </c>
      <c r="D25" s="38"/>
      <c r="E25" s="38"/>
      <c r="F25" s="38"/>
      <c r="G25" s="39" t="str">
        <f t="shared" si="0"/>
        <v/>
      </c>
      <c r="H25" s="38"/>
      <c r="I25" s="38"/>
      <c r="J25" s="38"/>
      <c r="K25" s="39" t="str">
        <f t="shared" si="1"/>
        <v/>
      </c>
      <c r="L25" s="40"/>
    </row>
    <row r="26" spans="1:12" ht="25.9" customHeight="1" x14ac:dyDescent="0.25">
      <c r="A26" s="41" t="e">
        <f>IF(Summary!#REF!&lt;&gt;"",Summary!#REF!,"")</f>
        <v>#REF!</v>
      </c>
      <c r="B26" s="42" t="e">
        <f>IF(Summary!#REF!&lt;&gt;"",LEFT(Summary!#REF!)&amp;Summary!#REF!,"")</f>
        <v>#REF!</v>
      </c>
      <c r="C26" s="42" t="e">
        <f>IF(B26&lt;&gt;"",LOOKUP(LEFT(Summary!#REF!)&amp;INT(Summary!#REF!/5)*5,Implements!$C$13:$C$44,Implements!$D$13:$D$44),"")</f>
        <v>#REF!</v>
      </c>
      <c r="D26" s="38"/>
      <c r="E26" s="38"/>
      <c r="F26" s="38"/>
      <c r="G26" s="39" t="str">
        <f t="shared" si="0"/>
        <v/>
      </c>
      <c r="H26" s="38"/>
      <c r="I26" s="38"/>
      <c r="J26" s="38"/>
      <c r="K26" s="39" t="str">
        <f t="shared" si="1"/>
        <v/>
      </c>
      <c r="L26" s="40"/>
    </row>
    <row r="27" spans="1:12" ht="25.9" customHeight="1" x14ac:dyDescent="0.25">
      <c r="A27" s="41" t="str">
        <f>IF(Summary!A23&lt;&gt;"",Summary!A23,"")</f>
        <v>Šolar Jiří</v>
      </c>
      <c r="B27" s="42" t="str">
        <f>IF(Summary!C23&lt;&gt;"",LEFT(Summary!B23)&amp;Summary!C23,"")</f>
        <v>M68</v>
      </c>
      <c r="C27" s="42" t="str">
        <f>IF(B27&lt;&gt;"",LOOKUP(LEFT(Summary!B23)&amp;INT(Summary!C23/5)*5,Implements!$C$13:$C$44,Implements!$D$13:$D$44),"")</f>
        <v>5k</v>
      </c>
      <c r="D27" s="38"/>
      <c r="E27" s="38"/>
      <c r="F27" s="38"/>
      <c r="G27" s="39" t="str">
        <f t="shared" si="0"/>
        <v/>
      </c>
      <c r="H27" s="38"/>
      <c r="I27" s="38"/>
      <c r="J27" s="38"/>
      <c r="K27" s="39" t="str">
        <f t="shared" si="1"/>
        <v/>
      </c>
      <c r="L27" s="40"/>
    </row>
    <row r="28" spans="1:12" ht="25.9" customHeight="1" x14ac:dyDescent="0.25">
      <c r="A28" s="41" t="str">
        <f>IF(Summary!A24&lt;&gt;"",Summary!A24,"")</f>
        <v>Sosna Václav</v>
      </c>
      <c r="B28" s="42" t="str">
        <f>IF(Summary!C24&lt;&gt;"",LEFT(Summary!B24)&amp;Summary!C24,"")</f>
        <v>M74</v>
      </c>
      <c r="C28" s="42" t="str">
        <f>IF(B28&lt;&gt;"",LOOKUP(LEFT(Summary!B24)&amp;INT(Summary!C24/5)*5,Implements!$C$13:$C$44,Implements!$D$13:$D$44),"")</f>
        <v>4k</v>
      </c>
      <c r="D28" s="38"/>
      <c r="E28" s="38"/>
      <c r="F28" s="38"/>
      <c r="G28" s="39" t="str">
        <f t="shared" si="0"/>
        <v/>
      </c>
      <c r="H28" s="38"/>
      <c r="I28" s="38"/>
      <c r="J28" s="38"/>
      <c r="K28" s="39" t="str">
        <f t="shared" si="1"/>
        <v/>
      </c>
      <c r="L28" s="40"/>
    </row>
    <row r="29" spans="1:12" ht="25.9" customHeight="1" x14ac:dyDescent="0.25">
      <c r="A29" s="41" t="str">
        <f>IF(Summary!A25&lt;&gt;"",Summary!A25,"")</f>
        <v>Dráb František</v>
      </c>
      <c r="B29" s="42" t="str">
        <f>IF(Summary!C25&lt;&gt;"",LEFT(Summary!B25)&amp;Summary!C25,"")</f>
        <v>M72</v>
      </c>
      <c r="C29" s="42" t="str">
        <f>IF(B29&lt;&gt;"",LOOKUP(LEFT(Summary!B25)&amp;INT(Summary!C25/5)*5,Implements!$C$13:$C$44,Implements!$D$13:$D$44),"")</f>
        <v>4k</v>
      </c>
      <c r="D29" s="38"/>
      <c r="E29" s="38"/>
      <c r="F29" s="38"/>
      <c r="G29" s="39" t="str">
        <f t="shared" si="0"/>
        <v/>
      </c>
      <c r="H29" s="38"/>
      <c r="I29" s="38"/>
      <c r="J29" s="38"/>
      <c r="K29" s="39" t="str">
        <f t="shared" si="1"/>
        <v/>
      </c>
      <c r="L29" s="40"/>
    </row>
    <row r="30" spans="1:12" ht="25.9" customHeight="1" x14ac:dyDescent="0.25">
      <c r="A30" s="41" t="str">
        <f>IF(Summary!A26&lt;&gt;"",Summary!A26,"")</f>
        <v>Kužel Josef</v>
      </c>
      <c r="B30" s="42" t="str">
        <f>IF(Summary!C26&lt;&gt;"",LEFT(Summary!B26)&amp;Summary!C26,"")</f>
        <v>M73</v>
      </c>
      <c r="C30" s="42" t="str">
        <f>IF(B30&lt;&gt;"",LOOKUP(LEFT(Summary!B26)&amp;INT(Summary!C26/5)*5,Implements!$C$13:$C$44,Implements!$D$13:$D$44),"")</f>
        <v>4k</v>
      </c>
      <c r="D30" s="38"/>
      <c r="E30" s="38"/>
      <c r="F30" s="38"/>
      <c r="G30" s="39" t="str">
        <f t="shared" si="0"/>
        <v/>
      </c>
      <c r="H30" s="38"/>
      <c r="I30" s="38"/>
      <c r="J30" s="38"/>
      <c r="K30" s="39" t="str">
        <f t="shared" si="1"/>
        <v/>
      </c>
      <c r="L30" s="40"/>
    </row>
    <row r="31" spans="1:12" ht="25.9" customHeight="1" x14ac:dyDescent="0.25">
      <c r="A31" s="41" t="str">
        <f>IF(Summary!A27&lt;&gt;"",Summary!A27,"")</f>
        <v>Kašpar Zdeněk</v>
      </c>
      <c r="B31" s="42" t="str">
        <f>IF(Summary!C27&lt;&gt;"",LEFT(Summary!B27)&amp;Summary!C27,"")</f>
        <v>M74</v>
      </c>
      <c r="C31" s="42" t="str">
        <f>IF(B31&lt;&gt;"",LOOKUP(LEFT(Summary!B27)&amp;INT(Summary!C27/5)*5,Implements!$C$13:$C$44,Implements!$D$13:$D$44),"")</f>
        <v>4k</v>
      </c>
      <c r="D31" s="38"/>
      <c r="E31" s="38"/>
      <c r="F31" s="38"/>
      <c r="G31" s="39" t="str">
        <f t="shared" si="0"/>
        <v/>
      </c>
      <c r="H31" s="38"/>
      <c r="I31" s="38"/>
      <c r="J31" s="38"/>
      <c r="K31" s="39" t="str">
        <f t="shared" si="1"/>
        <v/>
      </c>
      <c r="L31" s="40"/>
    </row>
    <row r="32" spans="1:12" ht="25.9" customHeight="1" x14ac:dyDescent="0.25">
      <c r="A32" s="41" t="str">
        <f>IF(Summary!A28&lt;&gt;"",Summary!A28,"")</f>
        <v>Řechka Bedřich</v>
      </c>
      <c r="B32" s="42" t="str">
        <f>IF(Summary!C28&lt;&gt;"",LEFT(Summary!B28)&amp;Summary!C28,"")</f>
        <v>M71</v>
      </c>
      <c r="C32" s="42" t="str">
        <f>IF(B32&lt;&gt;"",LOOKUP(LEFT(Summary!B28)&amp;INT(Summary!C28/5)*5,Implements!$C$13:$C$44,Implements!$D$13:$D$44),"")</f>
        <v>4k</v>
      </c>
      <c r="D32" s="38"/>
      <c r="E32" s="38"/>
      <c r="F32" s="38"/>
      <c r="G32" s="39" t="str">
        <f t="shared" si="0"/>
        <v/>
      </c>
      <c r="H32" s="38"/>
      <c r="I32" s="38"/>
      <c r="J32" s="38"/>
      <c r="K32" s="39" t="str">
        <f t="shared" si="1"/>
        <v/>
      </c>
      <c r="L32" s="40"/>
    </row>
    <row r="33" spans="1:12" ht="25.9" customHeight="1" x14ac:dyDescent="0.25">
      <c r="A33" s="41" t="str">
        <f>IF(Summary!A29&lt;&gt;"",Summary!A29,"")</f>
        <v>Filip Petr</v>
      </c>
      <c r="B33" s="42" t="str">
        <f>IF(Summary!C29&lt;&gt;"",LEFT(Summary!B29)&amp;Summary!C29,"")</f>
        <v>M71</v>
      </c>
      <c r="C33" s="42" t="str">
        <f>IF(B33&lt;&gt;"",LOOKUP(LEFT(Summary!B29)&amp;INT(Summary!C29/5)*5,Implements!$C$13:$C$44,Implements!$D$13:$D$44),"")</f>
        <v>4k</v>
      </c>
      <c r="D33" s="38"/>
      <c r="E33" s="38"/>
      <c r="F33" s="38"/>
      <c r="G33" s="39" t="str">
        <f t="shared" si="0"/>
        <v/>
      </c>
      <c r="H33" s="38"/>
      <c r="I33" s="38"/>
      <c r="J33" s="38"/>
      <c r="K33" s="39" t="str">
        <f t="shared" si="1"/>
        <v/>
      </c>
      <c r="L33" s="40"/>
    </row>
    <row r="34" spans="1:12" ht="25.9" customHeight="1" x14ac:dyDescent="0.25">
      <c r="A34" s="41" t="str">
        <f>IF(Summary!A30&lt;&gt;"",Summary!A30,"")</f>
        <v/>
      </c>
      <c r="B34" s="42" t="str">
        <f>IF(Summary!C30&lt;&gt;"",LEFT(Summary!B30)&amp;Summary!C30,"")</f>
        <v/>
      </c>
      <c r="C34" s="42" t="str">
        <f>IF(B34&lt;&gt;"",LOOKUP(LEFT(Summary!B30)&amp;INT(Summary!C30/5)*5,Implements!$C$13:$C$44,Implements!$D$13:$D$44),"")</f>
        <v/>
      </c>
      <c r="D34" s="38"/>
      <c r="E34" s="38"/>
      <c r="F34" s="38"/>
      <c r="G34" s="39" t="str">
        <f t="shared" si="0"/>
        <v/>
      </c>
      <c r="H34" s="38"/>
      <c r="I34" s="38"/>
      <c r="J34" s="38"/>
      <c r="K34" s="39" t="str">
        <f t="shared" si="1"/>
        <v/>
      </c>
      <c r="L34" s="40"/>
    </row>
    <row r="35" spans="1:12" ht="25.9" customHeight="1" x14ac:dyDescent="0.25">
      <c r="A35" s="41" t="e">
        <f>IF(Summary!#REF!&lt;&gt;"",Summary!#REF!,"")</f>
        <v>#REF!</v>
      </c>
      <c r="B35" s="42" t="e">
        <f>IF(Summary!#REF!&lt;&gt;"",LEFT(Summary!#REF!)&amp;Summary!#REF!,"")</f>
        <v>#REF!</v>
      </c>
      <c r="C35" s="42" t="e">
        <f>IF(B35&lt;&gt;"",LOOKUP(LEFT(Summary!#REF!)&amp;INT(Summary!#REF!/5)*5,Implements!$C$13:$C$44,Implements!$D$13:$D$44),"")</f>
        <v>#REF!</v>
      </c>
      <c r="D35" s="38"/>
      <c r="E35" s="38"/>
      <c r="F35" s="38"/>
      <c r="G35" s="39" t="str">
        <f t="shared" si="0"/>
        <v/>
      </c>
      <c r="H35" s="38"/>
      <c r="I35" s="38"/>
      <c r="J35" s="38"/>
      <c r="K35" s="39" t="str">
        <f t="shared" si="1"/>
        <v/>
      </c>
      <c r="L35" s="40"/>
    </row>
    <row r="36" spans="1:12" ht="25.9" customHeight="1" x14ac:dyDescent="0.25">
      <c r="A36" s="41" t="str">
        <f>IF(Summary!A31&lt;&gt;"",Summary!A31,"")</f>
        <v>Noasová Jindřiška</v>
      </c>
      <c r="B36" s="42" t="str">
        <f>IF(Summary!C31&lt;&gt;"",LEFT(Summary!B31)&amp;Summary!C31,"")</f>
        <v>F44</v>
      </c>
      <c r="C36" s="42" t="str">
        <f>IF(B36&lt;&gt;"",LOOKUP(LEFT(Summary!B31)&amp;INT(Summary!C31/5)*5,Implements!$C$13:$C$44,Implements!$D$13:$D$44),"")</f>
        <v>4k</v>
      </c>
      <c r="D36" s="38"/>
      <c r="E36" s="38"/>
      <c r="F36" s="38"/>
      <c r="G36" s="39" t="str">
        <f t="shared" si="0"/>
        <v/>
      </c>
      <c r="H36" s="38"/>
      <c r="I36" s="38"/>
      <c r="J36" s="38"/>
      <c r="K36" s="39" t="str">
        <f t="shared" si="1"/>
        <v/>
      </c>
      <c r="L36" s="40"/>
    </row>
    <row r="37" spans="1:12" ht="25.9" customHeight="1" x14ac:dyDescent="0.25">
      <c r="A37" s="41" t="str">
        <f>IF(Summary!A32&lt;&gt;"",Summary!A32,"")</f>
        <v>Čapková Jana</v>
      </c>
      <c r="B37" s="42" t="str">
        <f>IF(Summary!C32&lt;&gt;"",LEFT(Summary!B32)&amp;Summary!C32,"")</f>
        <v>F48</v>
      </c>
      <c r="C37" s="42" t="str">
        <f>IF(B37&lt;&gt;"",LOOKUP(LEFT(Summary!B32)&amp;INT(Summary!C32/5)*5,Implements!$C$13:$C$44,Implements!$D$13:$D$44),"")</f>
        <v>4k</v>
      </c>
      <c r="D37" s="38"/>
      <c r="E37" s="38"/>
      <c r="F37" s="38"/>
      <c r="G37" s="39" t="str">
        <f t="shared" si="0"/>
        <v/>
      </c>
      <c r="H37" s="38"/>
      <c r="I37" s="38"/>
      <c r="J37" s="38"/>
      <c r="K37" s="39" t="str">
        <f t="shared" si="1"/>
        <v/>
      </c>
      <c r="L37" s="40"/>
    </row>
    <row r="38" spans="1:12" ht="25.9" customHeight="1" x14ac:dyDescent="0.25">
      <c r="A38" s="41" t="str">
        <f>IF(Summary!A33&lt;&gt;"",Summary!A33,"")</f>
        <v>Dvořáková Dana</v>
      </c>
      <c r="B38" s="42" t="str">
        <f>IF(Summary!C33&lt;&gt;"",LEFT(Summary!B33)&amp;Summary!C33,"")</f>
        <v>F50</v>
      </c>
      <c r="C38" s="42" t="str">
        <f>IF(B38&lt;&gt;"",LOOKUP(LEFT(Summary!B33)&amp;INT(Summary!C33/5)*5,Implements!$C$13:$C$44,Implements!$D$13:$D$44),"")</f>
        <v>3k</v>
      </c>
      <c r="D38" s="38"/>
      <c r="E38" s="38"/>
      <c r="F38" s="38"/>
      <c r="G38" s="39" t="str">
        <f t="shared" si="0"/>
        <v/>
      </c>
      <c r="H38" s="38"/>
      <c r="I38" s="38"/>
      <c r="J38" s="38"/>
      <c r="K38" s="39" t="str">
        <f t="shared" si="1"/>
        <v/>
      </c>
      <c r="L38" s="40"/>
    </row>
    <row r="39" spans="1:12" ht="25.9" customHeight="1" x14ac:dyDescent="0.25">
      <c r="A39" s="41" t="e">
        <f>IF(Summary!#REF!&lt;&gt;"",Summary!#REF!,"")</f>
        <v>#REF!</v>
      </c>
      <c r="B39" s="42" t="e">
        <f>IF(Summary!#REF!&lt;&gt;"",LEFT(Summary!#REF!)&amp;Summary!#REF!,"")</f>
        <v>#REF!</v>
      </c>
      <c r="C39" s="42" t="e">
        <f>IF(B39&lt;&gt;"",LOOKUP(LEFT(Summary!#REF!)&amp;INT(Summary!#REF!/5)*5,Implements!$C$13:$C$44,Implements!$D$13:$D$44),"")</f>
        <v>#REF!</v>
      </c>
      <c r="D39" s="38"/>
      <c r="E39" s="38"/>
      <c r="F39" s="38"/>
      <c r="G39" s="39" t="str">
        <f t="shared" si="0"/>
        <v/>
      </c>
      <c r="H39" s="38"/>
      <c r="I39" s="38"/>
      <c r="J39" s="38"/>
      <c r="K39" s="39" t="str">
        <f t="shared" si="1"/>
        <v/>
      </c>
      <c r="L39" s="40"/>
    </row>
    <row r="40" spans="1:12" ht="25.9" customHeight="1" x14ac:dyDescent="0.25">
      <c r="A40" s="41" t="str">
        <f>IF(Summary!A34&lt;&gt;"",Summary!A34,"")</f>
        <v>Šašková Irena</v>
      </c>
      <c r="B40" s="42" t="str">
        <f>IF(Summary!C34&lt;&gt;"",LEFT(Summary!B34)&amp;Summary!C34,"")</f>
        <v>F57</v>
      </c>
      <c r="C40" s="42" t="str">
        <f>IF(B40&lt;&gt;"",LOOKUP(LEFT(Summary!B34)&amp;INT(Summary!C34/5)*5,Implements!$C$13:$C$44,Implements!$D$13:$D$44),"")</f>
        <v>3k</v>
      </c>
      <c r="D40" s="38"/>
      <c r="E40" s="38"/>
      <c r="F40" s="38"/>
      <c r="G40" s="39" t="str">
        <f t="shared" si="0"/>
        <v/>
      </c>
      <c r="H40" s="38"/>
      <c r="I40" s="38"/>
      <c r="J40" s="38"/>
      <c r="K40" s="39" t="str">
        <f t="shared" si="1"/>
        <v/>
      </c>
      <c r="L40" s="40"/>
    </row>
    <row r="41" spans="1:12" ht="25.9" customHeight="1" x14ac:dyDescent="0.25">
      <c r="A41" s="41" t="e">
        <f>IF(Summary!#REF!&lt;&gt;"",Summary!#REF!,"")</f>
        <v>#REF!</v>
      </c>
      <c r="B41" s="42" t="e">
        <f>IF(Summary!#REF!&lt;&gt;"",LEFT(Summary!#REF!)&amp;Summary!#REF!,"")</f>
        <v>#REF!</v>
      </c>
      <c r="C41" s="42" t="e">
        <f>IF(B41&lt;&gt;"",LOOKUP(LEFT(Summary!#REF!)&amp;INT(Summary!#REF!/5)*5,Implements!$C$13:$C$44,Implements!$D$13:$D$44),"")</f>
        <v>#REF!</v>
      </c>
      <c r="D41" s="38"/>
      <c r="E41" s="38"/>
      <c r="F41" s="38"/>
      <c r="G41" s="39" t="str">
        <f t="shared" si="0"/>
        <v/>
      </c>
      <c r="H41" s="38"/>
      <c r="I41" s="38"/>
      <c r="J41" s="38"/>
      <c r="K41" s="39" t="str">
        <f t="shared" si="1"/>
        <v/>
      </c>
      <c r="L41" s="40"/>
    </row>
    <row r="42" spans="1:12" ht="25.9" customHeight="1" x14ac:dyDescent="0.25">
      <c r="A42" s="41" t="str">
        <f>IF(Summary!A35&lt;&gt;"",Summary!A35,"")</f>
        <v>Úlehlová Klára</v>
      </c>
      <c r="B42" s="42" t="str">
        <f>IF(Summary!C35&lt;&gt;"",LEFT(Summary!B35)&amp;Summary!C35,"")</f>
        <v>F40</v>
      </c>
      <c r="C42" s="42" t="str">
        <f>IF(B42&lt;&gt;"",LOOKUP(LEFT(Summary!B35)&amp;INT(Summary!C35/5)*5,Implements!$C$13:$C$44,Implements!$D$13:$D$44),"")</f>
        <v>4k</v>
      </c>
      <c r="D42" s="38"/>
      <c r="E42" s="38"/>
      <c r="F42" s="38"/>
      <c r="G42" s="39" t="str">
        <f t="shared" si="0"/>
        <v/>
      </c>
      <c r="H42" s="38"/>
      <c r="I42" s="38"/>
      <c r="J42" s="38"/>
      <c r="K42" s="39" t="str">
        <f t="shared" si="1"/>
        <v/>
      </c>
      <c r="L42" s="40"/>
    </row>
    <row r="43" spans="1:12" ht="25.9" customHeight="1" x14ac:dyDescent="0.25">
      <c r="A43" s="41" t="str">
        <f>IF(Summary!A36&lt;&gt;"",Summary!A36,"")</f>
        <v/>
      </c>
      <c r="B43" s="42" t="str">
        <f>IF(Summary!C36&lt;&gt;"",LEFT(Summary!B36)&amp;Summary!C36,"")</f>
        <v/>
      </c>
      <c r="C43" s="42" t="str">
        <f>IF(B43&lt;&gt;"",LOOKUP(LEFT(Summary!B36)&amp;INT(Summary!C36/5)*5,Implements!$C$13:$C$44,Implements!$D$13:$D$44),"")</f>
        <v/>
      </c>
      <c r="D43" s="38"/>
      <c r="E43" s="38"/>
      <c r="F43" s="38"/>
      <c r="G43" s="39" t="str">
        <f t="shared" si="0"/>
        <v/>
      </c>
      <c r="H43" s="38"/>
      <c r="I43" s="38"/>
      <c r="J43" s="38"/>
      <c r="K43" s="39" t="str">
        <f t="shared" si="1"/>
        <v/>
      </c>
      <c r="L43" s="40"/>
    </row>
    <row r="44" spans="1:12" ht="25.9" customHeight="1" x14ac:dyDescent="0.25">
      <c r="A44" s="41" t="str">
        <f>IF(Summary!A37&lt;&gt;"",Summary!A37,"")</f>
        <v/>
      </c>
      <c r="B44" s="42" t="str">
        <f>IF(Summary!C37&lt;&gt;"",LEFT(Summary!B37)&amp;Summary!C37,"")</f>
        <v/>
      </c>
      <c r="C44" s="42" t="str">
        <f>IF(B44&lt;&gt;"",LOOKUP(LEFT(Summary!B37)&amp;INT(Summary!C37/5)*5,Implements!$C$13:$C$44,Implements!$D$13:$D$44),"")</f>
        <v/>
      </c>
      <c r="D44" s="38"/>
      <c r="E44" s="38"/>
      <c r="F44" s="38"/>
      <c r="G44" s="39" t="str">
        <f t="shared" si="0"/>
        <v/>
      </c>
      <c r="H44" s="38"/>
      <c r="I44" s="38"/>
      <c r="J44" s="38"/>
      <c r="K44" s="39" t="str">
        <f t="shared" si="1"/>
        <v/>
      </c>
      <c r="L44" s="40"/>
    </row>
    <row r="45" spans="1:12" ht="25.9" customHeight="1" x14ac:dyDescent="0.25">
      <c r="A45" s="41" t="str">
        <f>IF(Summary!A38&lt;&gt;"",Summary!A38,"")</f>
        <v>Rycková Ema</v>
      </c>
      <c r="B45" s="42" t="str">
        <f>IF(Summary!C38&lt;&gt;"",LEFT(Summary!B38)&amp;Summary!C38,"")</f>
        <v>F66</v>
      </c>
      <c r="C45" s="42" t="str">
        <f>IF(B45&lt;&gt;"",LOOKUP(LEFT(Summary!B38)&amp;INT(Summary!C38/5)*5,Implements!$C$13:$C$44,Implements!$D$13:$D$44),"")</f>
        <v>3k</v>
      </c>
      <c r="D45" s="38"/>
      <c r="E45" s="38"/>
      <c r="F45" s="38"/>
      <c r="G45" s="39" t="str">
        <f t="shared" si="0"/>
        <v/>
      </c>
      <c r="H45" s="38"/>
      <c r="I45" s="38"/>
      <c r="J45" s="38"/>
      <c r="K45" s="39" t="str">
        <f t="shared" si="1"/>
        <v/>
      </c>
      <c r="L45" s="40"/>
    </row>
    <row r="46" spans="1:12" ht="25.9" customHeight="1" x14ac:dyDescent="0.25">
      <c r="A46" s="41" t="str">
        <f>IF(Summary!A39&lt;&gt;"",Summary!A39,"")</f>
        <v>Pumprlová Zuzana</v>
      </c>
      <c r="B46" s="42" t="str">
        <f>IF(Summary!C39&lt;&gt;"",LEFT(Summary!B39)&amp;Summary!C39,"")</f>
        <v>F61</v>
      </c>
      <c r="C46" s="42" t="str">
        <f>IF(B46&lt;&gt;"",LOOKUP(LEFT(Summary!B39)&amp;INT(Summary!C39/5)*5,Implements!$C$13:$C$44,Implements!$D$13:$D$44),"")</f>
        <v>3k</v>
      </c>
      <c r="D46" s="38"/>
      <c r="E46" s="38"/>
      <c r="F46" s="38"/>
      <c r="G46" s="39" t="str">
        <f t="shared" si="0"/>
        <v/>
      </c>
      <c r="H46" s="38"/>
      <c r="I46" s="38"/>
      <c r="J46" s="38"/>
      <c r="K46" s="39" t="str">
        <f t="shared" si="1"/>
        <v/>
      </c>
      <c r="L46" s="40"/>
    </row>
    <row r="47" spans="1:12" ht="25.9" customHeight="1" x14ac:dyDescent="0.25">
      <c r="A47" s="41" t="str">
        <f>IF(Summary!A40&lt;&gt;"",Summary!A40,"")</f>
        <v>Stahlová Irena</v>
      </c>
      <c r="B47" s="42" t="str">
        <f>IF(Summary!C40&lt;&gt;"",LEFT(Summary!B40)&amp;Summary!C40,"")</f>
        <v>F63</v>
      </c>
      <c r="C47" s="42" t="str">
        <f>IF(B47&lt;&gt;"",LOOKUP(LEFT(Summary!B40)&amp;INT(Summary!C40/5)*5,Implements!$C$13:$C$44,Implements!$D$13:$D$44),"")</f>
        <v>3k</v>
      </c>
      <c r="D47" s="38"/>
      <c r="E47" s="38"/>
      <c r="F47" s="38"/>
      <c r="G47" s="39" t="str">
        <f t="shared" si="0"/>
        <v/>
      </c>
      <c r="H47" s="38"/>
      <c r="I47" s="38"/>
      <c r="J47" s="38"/>
      <c r="K47" s="39" t="str">
        <f t="shared" si="1"/>
        <v/>
      </c>
      <c r="L47" s="40"/>
    </row>
    <row r="48" spans="1:12" ht="25.9" customHeight="1" x14ac:dyDescent="0.25">
      <c r="A48" s="41" t="str">
        <f>IF(Summary!A41&lt;&gt;"",Summary!A41,"")</f>
        <v>Váňáčová Irena</v>
      </c>
      <c r="B48" s="42" t="str">
        <f>IF(Summary!C41&lt;&gt;"",LEFT(Summary!B41)&amp;Summary!C41,"")</f>
        <v>F63</v>
      </c>
      <c r="C48" s="42" t="str">
        <f>IF(B48&lt;&gt;"",LOOKUP(LEFT(Summary!B41)&amp;INT(Summary!C41/5)*5,Implements!$C$13:$C$44,Implements!$D$13:$D$44),"")</f>
        <v>3k</v>
      </c>
      <c r="D48" s="38"/>
      <c r="E48" s="38"/>
      <c r="F48" s="38"/>
      <c r="G48" s="39" t="str">
        <f t="shared" si="0"/>
        <v/>
      </c>
      <c r="H48" s="38"/>
      <c r="I48" s="38"/>
      <c r="J48" s="38"/>
      <c r="K48" s="39" t="str">
        <f t="shared" si="1"/>
        <v/>
      </c>
      <c r="L48" s="40"/>
    </row>
    <row r="49" spans="1:12" ht="25.9" customHeight="1" x14ac:dyDescent="0.25">
      <c r="A49" s="41" t="str">
        <f>IF(Summary!A42&lt;&gt;"",Summary!A42,"")</f>
        <v/>
      </c>
      <c r="B49" s="42" t="str">
        <f>IF(Summary!C42&lt;&gt;"",LEFT(Summary!B42)&amp;Summary!C42,"")</f>
        <v/>
      </c>
      <c r="C49" s="42" t="str">
        <f>IF(B49&lt;&gt;"",LOOKUP(LEFT(Summary!B42)&amp;INT(Summary!C42/5)*5,Implements!$C$13:$C$44,Implements!$D$13:$D$44),"")</f>
        <v/>
      </c>
      <c r="D49" s="38"/>
      <c r="E49" s="38"/>
      <c r="F49" s="38"/>
      <c r="G49" s="39" t="str">
        <f t="shared" si="0"/>
        <v/>
      </c>
      <c r="H49" s="38"/>
      <c r="I49" s="38"/>
      <c r="J49" s="38"/>
      <c r="K49" s="39" t="str">
        <f t="shared" si="1"/>
        <v/>
      </c>
      <c r="L49" s="40"/>
    </row>
    <row r="50" spans="1:12" ht="25.9" customHeight="1" x14ac:dyDescent="0.25">
      <c r="A50" s="41" t="str">
        <f>IF(Summary!A43&lt;&gt;"",Summary!A43,"")</f>
        <v/>
      </c>
      <c r="B50" s="42" t="str">
        <f>IF(Summary!C43&lt;&gt;"",LEFT(Summary!B43)&amp;Summary!C43,"")</f>
        <v/>
      </c>
      <c r="C50" s="42" t="str">
        <f>IF(B50&lt;&gt;"",LOOKUP(LEFT(Summary!B43)&amp;INT(Summary!C43/5)*5,Implements!$C$13:$C$44,Implements!$D$13:$D$44),"")</f>
        <v/>
      </c>
      <c r="D50" s="38"/>
      <c r="E50" s="38"/>
      <c r="F50" s="38"/>
      <c r="G50" s="39" t="str">
        <f t="shared" si="0"/>
        <v/>
      </c>
      <c r="H50" s="38"/>
      <c r="I50" s="38"/>
      <c r="J50" s="38"/>
      <c r="K50" s="39" t="str">
        <f t="shared" si="1"/>
        <v/>
      </c>
      <c r="L50" s="40"/>
    </row>
    <row r="51" spans="1:12" ht="25.9" customHeight="1" x14ac:dyDescent="0.25">
      <c r="A51" s="41" t="str">
        <f>IF(Summary!A44&lt;&gt;"",Summary!A44,"")</f>
        <v/>
      </c>
      <c r="B51" s="42" t="str">
        <f>IF(Summary!C44&lt;&gt;"",LEFT(Summary!B44)&amp;Summary!C44,"")</f>
        <v/>
      </c>
      <c r="C51" s="42" t="str">
        <f>IF(B51&lt;&gt;"",LOOKUP(LEFT(Summary!B44)&amp;INT(Summary!C44/5)*5,Implements!$C$13:$C$44,Implements!$D$13:$D$44),"")</f>
        <v/>
      </c>
      <c r="D51" s="38"/>
      <c r="E51" s="38"/>
      <c r="F51" s="38"/>
      <c r="G51" s="39" t="str">
        <f t="shared" si="0"/>
        <v/>
      </c>
      <c r="H51" s="38"/>
      <c r="I51" s="38"/>
      <c r="J51" s="38"/>
      <c r="K51" s="39" t="str">
        <f t="shared" si="1"/>
        <v/>
      </c>
      <c r="L51" s="40"/>
    </row>
    <row r="52" spans="1:12" ht="25.9" customHeight="1" x14ac:dyDescent="0.25">
      <c r="A52" s="41" t="str">
        <f>IF(Summary!A45&lt;&gt;"",Summary!A45,"")</f>
        <v/>
      </c>
      <c r="B52" s="42" t="str">
        <f>IF(Summary!C45&lt;&gt;"",LEFT(Summary!B45)&amp;Summary!C45,"")</f>
        <v/>
      </c>
      <c r="C52" s="42" t="str">
        <f>IF(B52&lt;&gt;"",LOOKUP(LEFT(Summary!B45)&amp;INT(Summary!C45/5)*5,Implements!$C$13:$C$44,Implements!$D$13:$D$44),"")</f>
        <v/>
      </c>
      <c r="D52" s="38"/>
      <c r="E52" s="38"/>
      <c r="F52" s="38"/>
      <c r="G52" s="39" t="str">
        <f t="shared" si="0"/>
        <v/>
      </c>
      <c r="H52" s="38"/>
      <c r="I52" s="38"/>
      <c r="J52" s="38"/>
      <c r="K52" s="39" t="str">
        <f t="shared" si="1"/>
        <v/>
      </c>
      <c r="L52" s="40"/>
    </row>
    <row r="53" spans="1:12" ht="25.9" customHeight="1" x14ac:dyDescent="0.25">
      <c r="A53" s="41" t="str">
        <f>IF(Summary!A46&lt;&gt;"",Summary!A46,"")</f>
        <v/>
      </c>
      <c r="B53" s="42" t="str">
        <f>IF(Summary!C46&lt;&gt;"",LEFT(Summary!B46)&amp;Summary!C46,"")</f>
        <v/>
      </c>
      <c r="C53" s="42" t="str">
        <f>IF(B53&lt;&gt;"",LOOKUP(LEFT(Summary!B46)&amp;INT(Summary!C46/5)*5,Implements!$C$13:$C$44,Implements!$D$13:$D$44),"")</f>
        <v/>
      </c>
      <c r="D53" s="38"/>
      <c r="E53" s="38"/>
      <c r="F53" s="38"/>
      <c r="G53" s="39" t="str">
        <f t="shared" si="0"/>
        <v/>
      </c>
      <c r="H53" s="38"/>
      <c r="I53" s="38"/>
      <c r="J53" s="38"/>
      <c r="K53" s="39" t="str">
        <f t="shared" si="1"/>
        <v/>
      </c>
      <c r="L53" s="40"/>
    </row>
    <row r="54" spans="1:12" ht="25.9" customHeight="1" x14ac:dyDescent="0.25">
      <c r="A54" s="41" t="str">
        <f>IF(Summary!A47&lt;&gt;"",Summary!A47,"")</f>
        <v/>
      </c>
      <c r="B54" s="42" t="str">
        <f>IF(Summary!C47&lt;&gt;"",LEFT(Summary!B47)&amp;Summary!C47,"")</f>
        <v/>
      </c>
      <c r="C54" s="42" t="str">
        <f>IF(B54&lt;&gt;"",LOOKUP(LEFT(Summary!B47)&amp;INT(Summary!C47/5)*5,Implements!$C$13:$C$44,Implements!$D$13:$D$44),"")</f>
        <v/>
      </c>
      <c r="D54" s="38"/>
      <c r="E54" s="38"/>
      <c r="F54" s="38"/>
      <c r="G54" s="39" t="str">
        <f t="shared" si="0"/>
        <v/>
      </c>
      <c r="H54" s="38"/>
      <c r="I54" s="38"/>
      <c r="J54" s="38"/>
      <c r="K54" s="39" t="str">
        <f t="shared" si="1"/>
        <v/>
      </c>
      <c r="L54" s="40"/>
    </row>
    <row r="55" spans="1:12" ht="25.9" customHeight="1" x14ac:dyDescent="0.25">
      <c r="A55" s="41" t="str">
        <f>IF(Summary!A48&lt;&gt;"",Summary!A48,"")</f>
        <v/>
      </c>
      <c r="B55" s="42" t="str">
        <f>IF(Summary!C48&lt;&gt;"",LEFT(Summary!B48)&amp;Summary!C48,"")</f>
        <v/>
      </c>
      <c r="C55" s="42" t="str">
        <f>IF(B55&lt;&gt;"",LOOKUP(LEFT(Summary!B48)&amp;INT(Summary!C48/5)*5,Implements!$C$13:$C$44,Implements!$D$13:$D$44),"")</f>
        <v/>
      </c>
      <c r="D55" s="38"/>
      <c r="E55" s="38"/>
      <c r="F55" s="38"/>
      <c r="G55" s="39" t="str">
        <f t="shared" si="0"/>
        <v/>
      </c>
      <c r="H55" s="38"/>
      <c r="I55" s="38"/>
      <c r="J55" s="38"/>
      <c r="K55" s="39" t="str">
        <f t="shared" si="1"/>
        <v/>
      </c>
      <c r="L55" s="40"/>
    </row>
    <row r="56" spans="1:12" ht="25.9" customHeight="1" x14ac:dyDescent="0.25">
      <c r="A56" s="41" t="str">
        <f>IF(Summary!A49&lt;&gt;"",Summary!A49,"")</f>
        <v/>
      </c>
      <c r="B56" s="42" t="str">
        <f>IF(Summary!C49&lt;&gt;"",LEFT(Summary!B49)&amp;Summary!C49,"")</f>
        <v/>
      </c>
      <c r="C56" s="42" t="str">
        <f>IF(B56&lt;&gt;"",LOOKUP(LEFT(Summary!B49)&amp;INT(Summary!C49/5)*5,Implements!$C$13:$C$44,Implements!$D$13:$D$44),"")</f>
        <v/>
      </c>
      <c r="D56" s="38"/>
      <c r="E56" s="38"/>
      <c r="F56" s="38"/>
      <c r="G56" s="39" t="str">
        <f t="shared" si="0"/>
        <v/>
      </c>
      <c r="H56" s="38"/>
      <c r="I56" s="38"/>
      <c r="J56" s="38"/>
      <c r="K56" s="39" t="str">
        <f t="shared" si="1"/>
        <v/>
      </c>
      <c r="L56" s="40"/>
    </row>
    <row r="57" spans="1:12" ht="25.9" customHeight="1" x14ac:dyDescent="0.25">
      <c r="A57" s="41" t="str">
        <f>IF(Summary!A50&lt;&gt;"",Summary!A50,"")</f>
        <v/>
      </c>
      <c r="B57" s="42" t="str">
        <f>IF(Summary!C50&lt;&gt;"",LEFT(Summary!B50)&amp;Summary!C50,"")</f>
        <v/>
      </c>
      <c r="C57" s="42" t="str">
        <f>IF(B57&lt;&gt;"",LOOKUP(LEFT(Summary!B50)&amp;INT(Summary!C50/5)*5,Implements!$C$13:$C$44,Implements!$D$13:$D$44),"")</f>
        <v/>
      </c>
      <c r="D57" s="38"/>
      <c r="E57" s="38"/>
      <c r="F57" s="38"/>
      <c r="G57" s="39" t="str">
        <f t="shared" si="0"/>
        <v/>
      </c>
      <c r="H57" s="38"/>
      <c r="I57" s="38"/>
      <c r="J57" s="38"/>
      <c r="K57" s="39" t="str">
        <f t="shared" si="1"/>
        <v/>
      </c>
      <c r="L57" s="40"/>
    </row>
    <row r="58" spans="1:12" ht="25.9" customHeight="1" x14ac:dyDescent="0.25">
      <c r="A58" s="41" t="str">
        <f>IF(Summary!A51&lt;&gt;"",Summary!A51,"")</f>
        <v/>
      </c>
      <c r="B58" s="42" t="str">
        <f>IF(Summary!C51&lt;&gt;"",LEFT(Summary!B51)&amp;Summary!C51,"")</f>
        <v/>
      </c>
      <c r="C58" s="42" t="str">
        <f>IF(B58&lt;&gt;"",LOOKUP(LEFT(Summary!B51)&amp;INT(Summary!C51/5)*5,Implements!$C$13:$C$44,Implements!$D$13:$D$44),"")</f>
        <v/>
      </c>
      <c r="D58" s="38"/>
      <c r="E58" s="38"/>
      <c r="F58" s="38"/>
      <c r="G58" s="39" t="str">
        <f t="shared" si="0"/>
        <v/>
      </c>
      <c r="H58" s="38"/>
      <c r="I58" s="38"/>
      <c r="J58" s="38"/>
      <c r="K58" s="39" t="str">
        <f t="shared" si="1"/>
        <v/>
      </c>
      <c r="L58" s="40"/>
    </row>
    <row r="59" spans="1:12" ht="25.9" customHeight="1" x14ac:dyDescent="0.25">
      <c r="A59" s="41" t="str">
        <f>IF(Summary!A52&lt;&gt;"",Summary!A52,"")</f>
        <v/>
      </c>
      <c r="B59" s="42" t="str">
        <f>IF(Summary!C52&lt;&gt;"",LEFT(Summary!B52)&amp;Summary!C52,"")</f>
        <v/>
      </c>
      <c r="C59" s="42" t="str">
        <f>IF(B59&lt;&gt;"",LOOKUP(LEFT(Summary!B52)&amp;INT(Summary!C52/5)*5,Implements!$C$13:$C$44,Implements!$D$13:$D$44),"")</f>
        <v/>
      </c>
      <c r="D59" s="38"/>
      <c r="E59" s="38"/>
      <c r="F59" s="38"/>
      <c r="G59" s="39" t="str">
        <f t="shared" si="0"/>
        <v/>
      </c>
      <c r="H59" s="38"/>
      <c r="I59" s="38"/>
      <c r="J59" s="38"/>
      <c r="K59" s="39" t="str">
        <f t="shared" si="1"/>
        <v/>
      </c>
      <c r="L59" s="40"/>
    </row>
    <row r="60" spans="1:12" ht="25.9" customHeight="1" x14ac:dyDescent="0.25">
      <c r="A60" s="41" t="str">
        <f>IF(Summary!A53&lt;&gt;"",Summary!A53,"")</f>
        <v/>
      </c>
      <c r="B60" s="42" t="str">
        <f>IF(Summary!C53&lt;&gt;"",LEFT(Summary!B53)&amp;Summary!C53,"")</f>
        <v/>
      </c>
      <c r="C60" s="42" t="str">
        <f>IF(B60&lt;&gt;"",LOOKUP(LEFT(Summary!B53)&amp;INT(Summary!C53/5)*5,Implements!$C$13:$C$44,Implements!$D$13:$D$44),"")</f>
        <v/>
      </c>
      <c r="D60" s="38"/>
      <c r="E60" s="38"/>
      <c r="F60" s="38"/>
      <c r="G60" s="39" t="str">
        <f t="shared" si="0"/>
        <v/>
      </c>
      <c r="H60" s="38"/>
      <c r="I60" s="38"/>
      <c r="J60" s="38"/>
      <c r="K60" s="39" t="str">
        <f t="shared" si="1"/>
        <v/>
      </c>
      <c r="L60" s="40"/>
    </row>
    <row r="61" spans="1:12" ht="25.9" customHeight="1" x14ac:dyDescent="0.25">
      <c r="A61" s="41" t="str">
        <f>IF(Summary!A54&lt;&gt;"",Summary!A54,"")</f>
        <v/>
      </c>
      <c r="B61" s="42" t="str">
        <f>IF(Summary!C54&lt;&gt;"",LEFT(Summary!B54)&amp;Summary!C54,"")</f>
        <v/>
      </c>
      <c r="C61" s="42" t="str">
        <f>IF(B61&lt;&gt;"",LOOKUP(LEFT(Summary!B54)&amp;INT(Summary!C54/5)*5,Implements!$C$13:$C$44,Implements!$D$13:$D$44),"")</f>
        <v/>
      </c>
      <c r="D61" s="38"/>
      <c r="E61" s="38"/>
      <c r="F61" s="38"/>
      <c r="G61" s="39" t="str">
        <f t="shared" si="0"/>
        <v/>
      </c>
      <c r="H61" s="38"/>
      <c r="I61" s="38"/>
      <c r="J61" s="38"/>
      <c r="K61" s="39" t="str">
        <f t="shared" si="1"/>
        <v/>
      </c>
      <c r="L61" s="40"/>
    </row>
    <row r="62" spans="1:12" ht="25.9" customHeight="1" x14ac:dyDescent="0.25">
      <c r="A62" s="41" t="str">
        <f>IF(Summary!A55&lt;&gt;"",Summary!A55,"")</f>
        <v/>
      </c>
      <c r="B62" s="42" t="str">
        <f>IF(Summary!C55&lt;&gt;"",LEFT(Summary!B55)&amp;Summary!C55,"")</f>
        <v/>
      </c>
      <c r="C62" s="42" t="str">
        <f>IF(B62&lt;&gt;"",LOOKUP(LEFT(Summary!B55)&amp;INT(Summary!C55/5)*5,Implements!$C$13:$C$44,Implements!$D$13:$D$44),"")</f>
        <v/>
      </c>
      <c r="D62" s="38"/>
      <c r="E62" s="38"/>
      <c r="F62" s="38"/>
      <c r="G62" s="39" t="str">
        <f t="shared" si="0"/>
        <v/>
      </c>
      <c r="H62" s="38"/>
      <c r="I62" s="38"/>
      <c r="J62" s="38"/>
      <c r="K62" s="39" t="str">
        <f t="shared" si="1"/>
        <v/>
      </c>
      <c r="L62" s="40"/>
    </row>
    <row r="63" spans="1:12" ht="25.9" customHeight="1" x14ac:dyDescent="0.25">
      <c r="A63" s="41" t="str">
        <f>IF(Summary!A56&lt;&gt;"",Summary!A56,"")</f>
        <v/>
      </c>
      <c r="B63" s="42" t="str">
        <f>IF(Summary!C56&lt;&gt;"",LEFT(Summary!B56)&amp;Summary!C56,"")</f>
        <v/>
      </c>
      <c r="C63" s="42" t="str">
        <f>IF(B63&lt;&gt;"",LOOKUP(LEFT(Summary!B56)&amp;INT(Summary!C56/5)*5,Implements!$C$13:$C$44,Implements!$D$13:$D$44),"")</f>
        <v/>
      </c>
      <c r="D63" s="38"/>
      <c r="E63" s="38"/>
      <c r="F63" s="38"/>
      <c r="G63" s="39" t="str">
        <f t="shared" si="0"/>
        <v/>
      </c>
      <c r="H63" s="38"/>
      <c r="I63" s="38"/>
      <c r="J63" s="38"/>
      <c r="K63" s="39" t="str">
        <f t="shared" si="1"/>
        <v/>
      </c>
      <c r="L63" s="40"/>
    </row>
    <row r="64" spans="1:12" ht="25.9" customHeight="1" x14ac:dyDescent="0.25">
      <c r="A64" s="41" t="str">
        <f>IF(Summary!A57&lt;&gt;"",Summary!A57,"")</f>
        <v/>
      </c>
      <c r="B64" s="42" t="str">
        <f>IF(Summary!C57&lt;&gt;"",LEFT(Summary!B57)&amp;Summary!C57,"")</f>
        <v/>
      </c>
      <c r="C64" s="42" t="str">
        <f>IF(B64&lt;&gt;"",LOOKUP(LEFT(Summary!B57)&amp;INT(Summary!C57/5)*5,Implements!$C$13:$C$44,Implements!$D$13:$D$44),"")</f>
        <v/>
      </c>
      <c r="D64" s="38"/>
      <c r="E64" s="38"/>
      <c r="F64" s="38"/>
      <c r="G64" s="39" t="str">
        <f t="shared" si="0"/>
        <v/>
      </c>
      <c r="H64" s="38"/>
      <c r="I64" s="38"/>
      <c r="J64" s="38"/>
      <c r="K64" s="39" t="str">
        <f t="shared" si="1"/>
        <v/>
      </c>
      <c r="L64" s="40"/>
    </row>
    <row r="65" spans="1:12" ht="25.9" customHeight="1" x14ac:dyDescent="0.25">
      <c r="A65" s="41" t="str">
        <f>IF(Summary!A58&lt;&gt;"",Summary!A58,"")</f>
        <v/>
      </c>
      <c r="B65" s="42" t="str">
        <f>IF(Summary!C58&lt;&gt;"",LEFT(Summary!B58)&amp;Summary!C58,"")</f>
        <v/>
      </c>
      <c r="C65" s="42" t="str">
        <f>IF(B65&lt;&gt;"",LOOKUP(LEFT(Summary!B58)&amp;INT(Summary!C58/5)*5,Implements!$C$13:$C$44,Implements!$D$13:$D$44),"")</f>
        <v/>
      </c>
      <c r="D65" s="38"/>
      <c r="E65" s="38"/>
      <c r="F65" s="38"/>
      <c r="G65" s="39" t="str">
        <f t="shared" si="0"/>
        <v/>
      </c>
      <c r="H65" s="38"/>
      <c r="I65" s="38"/>
      <c r="J65" s="38"/>
      <c r="K65" s="39" t="str">
        <f t="shared" si="1"/>
        <v/>
      </c>
      <c r="L65" s="40"/>
    </row>
    <row r="66" spans="1:12" ht="25.9" customHeight="1" x14ac:dyDescent="0.25">
      <c r="A66" s="41" t="str">
        <f>IF(Summary!A59&lt;&gt;"",Summary!A59,"")</f>
        <v/>
      </c>
      <c r="B66" s="42" t="str">
        <f>IF(Summary!C59&lt;&gt;"",LEFT(Summary!B59)&amp;Summary!C59,"")</f>
        <v/>
      </c>
      <c r="C66" s="42" t="str">
        <f>IF(B66&lt;&gt;"",LOOKUP(LEFT(Summary!B59)&amp;INT(Summary!C59/5)*5,Implements!$C$13:$C$44,Implements!$D$13:$D$44),"")</f>
        <v/>
      </c>
      <c r="D66" s="38"/>
      <c r="E66" s="38"/>
      <c r="F66" s="38"/>
      <c r="G66" s="39" t="str">
        <f t="shared" si="0"/>
        <v/>
      </c>
      <c r="H66" s="38"/>
      <c r="I66" s="38"/>
      <c r="J66" s="38"/>
      <c r="K66" s="39" t="str">
        <f t="shared" si="1"/>
        <v/>
      </c>
      <c r="L66" s="40"/>
    </row>
    <row r="67" spans="1:12" ht="25.9" customHeight="1" x14ac:dyDescent="0.25">
      <c r="A67" s="41" t="str">
        <f>IF(Summary!A60&lt;&gt;"",Summary!A60,"")</f>
        <v/>
      </c>
      <c r="B67" s="42" t="str">
        <f>IF(Summary!C60&lt;&gt;"",LEFT(Summary!B60)&amp;Summary!C60,"")</f>
        <v/>
      </c>
      <c r="C67" s="42" t="str">
        <f>IF(B67&lt;&gt;"",LOOKUP(LEFT(Summary!B60)&amp;INT(Summary!C60/5)*5,Implements!$C$13:$C$44,Implements!$D$13:$D$44),"")</f>
        <v/>
      </c>
      <c r="D67" s="38"/>
      <c r="E67" s="38"/>
      <c r="F67" s="38"/>
      <c r="G67" s="39" t="str">
        <f t="shared" si="0"/>
        <v/>
      </c>
      <c r="H67" s="38"/>
      <c r="I67" s="38"/>
      <c r="J67" s="38"/>
      <c r="K67" s="39" t="str">
        <f t="shared" si="1"/>
        <v/>
      </c>
      <c r="L67" s="40"/>
    </row>
    <row r="68" spans="1:12" ht="25.9" customHeight="1" x14ac:dyDescent="0.25">
      <c r="A68" s="41" t="str">
        <f>IF(Summary!A61&lt;&gt;"",Summary!A61,"")</f>
        <v/>
      </c>
      <c r="B68" s="42" t="str">
        <f>IF(Summary!C61&lt;&gt;"",LEFT(Summary!B61)&amp;Summary!C61,"")</f>
        <v/>
      </c>
      <c r="C68" s="42" t="str">
        <f>IF(B68&lt;&gt;"",LOOKUP(LEFT(Summary!B61)&amp;INT(Summary!C61/5)*5,Implements!$C$13:$C$44,Implements!$D$13:$D$44),"")</f>
        <v/>
      </c>
      <c r="D68" s="38"/>
      <c r="E68" s="38"/>
      <c r="F68" s="38"/>
      <c r="G68" s="39" t="str">
        <f t="shared" si="0"/>
        <v/>
      </c>
      <c r="H68" s="38"/>
      <c r="I68" s="38"/>
      <c r="J68" s="38"/>
      <c r="K68" s="39" t="str">
        <f t="shared" si="1"/>
        <v/>
      </c>
      <c r="L68" s="40"/>
    </row>
    <row r="69" spans="1:12" ht="25.9" customHeight="1" x14ac:dyDescent="0.25">
      <c r="A69" s="41" t="str">
        <f>IF(Summary!A62&lt;&gt;"",Summary!A62,"")</f>
        <v/>
      </c>
      <c r="B69" s="42" t="str">
        <f>IF(Summary!C62&lt;&gt;"",LEFT(Summary!B62)&amp;Summary!C62,"")</f>
        <v/>
      </c>
      <c r="C69" s="42" t="str">
        <f>IF(B69&lt;&gt;"",LOOKUP(LEFT(Summary!B62)&amp;INT(Summary!C62/5)*5,Implements!$C$13:$C$44,Implements!$D$13:$D$44),"")</f>
        <v/>
      </c>
      <c r="D69" s="38"/>
      <c r="E69" s="38"/>
      <c r="F69" s="38"/>
      <c r="G69" s="39" t="str">
        <f t="shared" ref="G69:G93" si="2">IF(ISBLANK(D69),"",IF(SUM(D69:F69)&gt;0,MAX(D69:F69),D69))</f>
        <v/>
      </c>
      <c r="H69" s="38"/>
      <c r="I69" s="38"/>
      <c r="J69" s="38"/>
      <c r="K69" s="39" t="str">
        <f t="shared" ref="K69:K93" si="3">IF(ISBLANK(D69),"",IF(SUM(D69:F69,H69:J69)&gt;0,MAX(D69:F69,H69:J69),D69))</f>
        <v/>
      </c>
      <c r="L69" s="40"/>
    </row>
    <row r="70" spans="1:12" ht="25.9" customHeight="1" x14ac:dyDescent="0.25">
      <c r="A70" s="41" t="str">
        <f>IF(Summary!A63&lt;&gt;"",Summary!A63,"")</f>
        <v/>
      </c>
      <c r="B70" s="42" t="str">
        <f>IF(Summary!C63&lt;&gt;"",LEFT(Summary!B63)&amp;Summary!C63,"")</f>
        <v/>
      </c>
      <c r="C70" s="42" t="str">
        <f>IF(B70&lt;&gt;"",LOOKUP(LEFT(Summary!B63)&amp;INT(Summary!C63/5)*5,Implements!$C$13:$C$44,Implements!$D$13:$D$44),"")</f>
        <v/>
      </c>
      <c r="D70" s="38"/>
      <c r="E70" s="38"/>
      <c r="F70" s="38"/>
      <c r="G70" s="39" t="str">
        <f t="shared" si="2"/>
        <v/>
      </c>
      <c r="H70" s="38"/>
      <c r="I70" s="38"/>
      <c r="J70" s="38"/>
      <c r="K70" s="39" t="str">
        <f t="shared" si="3"/>
        <v/>
      </c>
      <c r="L70" s="40"/>
    </row>
    <row r="71" spans="1:12" ht="25.9" customHeight="1" x14ac:dyDescent="0.25">
      <c r="A71" s="41" t="str">
        <f>IF(Summary!A64&lt;&gt;"",Summary!A64,"")</f>
        <v/>
      </c>
      <c r="B71" s="42" t="str">
        <f>IF(Summary!C64&lt;&gt;"",LEFT(Summary!B64)&amp;Summary!C64,"")</f>
        <v/>
      </c>
      <c r="C71" s="42" t="str">
        <f>IF(B71&lt;&gt;"",LOOKUP(LEFT(Summary!B64)&amp;INT(Summary!C64/5)*5,Implements!$C$13:$C$44,Implements!$D$13:$D$44),"")</f>
        <v/>
      </c>
      <c r="D71" s="38"/>
      <c r="E71" s="38"/>
      <c r="F71" s="38"/>
      <c r="G71" s="39" t="str">
        <f t="shared" si="2"/>
        <v/>
      </c>
      <c r="H71" s="38"/>
      <c r="I71" s="38"/>
      <c r="J71" s="38"/>
      <c r="K71" s="39" t="str">
        <f t="shared" si="3"/>
        <v/>
      </c>
      <c r="L71" s="40"/>
    </row>
    <row r="72" spans="1:12" ht="25.9" customHeight="1" x14ac:dyDescent="0.25">
      <c r="A72" s="41" t="str">
        <f>IF(Summary!A65&lt;&gt;"",Summary!A65,"")</f>
        <v/>
      </c>
      <c r="B72" s="42" t="str">
        <f>IF(Summary!C65&lt;&gt;"",LEFT(Summary!B65)&amp;Summary!C65,"")</f>
        <v/>
      </c>
      <c r="C72" s="42" t="str">
        <f>IF(B72&lt;&gt;"",LOOKUP(LEFT(Summary!B65)&amp;INT(Summary!C65/5)*5,Implements!$C$13:$C$44,Implements!$D$13:$D$44),"")</f>
        <v/>
      </c>
      <c r="D72" s="38"/>
      <c r="E72" s="38"/>
      <c r="F72" s="38"/>
      <c r="G72" s="39" t="str">
        <f t="shared" si="2"/>
        <v/>
      </c>
      <c r="H72" s="38"/>
      <c r="I72" s="38"/>
      <c r="J72" s="38"/>
      <c r="K72" s="39" t="str">
        <f t="shared" si="3"/>
        <v/>
      </c>
      <c r="L72" s="40"/>
    </row>
    <row r="73" spans="1:12" ht="25.9" customHeight="1" x14ac:dyDescent="0.25">
      <c r="A73" s="41" t="str">
        <f>IF(Summary!A66&lt;&gt;"",Summary!A66,"")</f>
        <v/>
      </c>
      <c r="B73" s="42" t="str">
        <f>IF(Summary!C66&lt;&gt;"",LEFT(Summary!B66)&amp;Summary!C66,"")</f>
        <v/>
      </c>
      <c r="C73" s="42" t="str">
        <f>IF(B73&lt;&gt;"",LOOKUP(LEFT(Summary!B66)&amp;INT(Summary!C66/5)*5,Implements!$C$13:$C$44,Implements!$D$13:$D$44),"")</f>
        <v/>
      </c>
      <c r="D73" s="38"/>
      <c r="E73" s="38"/>
      <c r="F73" s="38"/>
      <c r="G73" s="39" t="str">
        <f t="shared" si="2"/>
        <v/>
      </c>
      <c r="H73" s="38"/>
      <c r="I73" s="38"/>
      <c r="J73" s="38"/>
      <c r="K73" s="39" t="str">
        <f t="shared" si="3"/>
        <v/>
      </c>
      <c r="L73" s="40"/>
    </row>
    <row r="74" spans="1:12" ht="25.9" customHeight="1" x14ac:dyDescent="0.25">
      <c r="A74" s="41" t="str">
        <f>IF(Summary!A67&lt;&gt;"",Summary!A67,"")</f>
        <v/>
      </c>
      <c r="B74" s="42" t="str">
        <f>IF(Summary!C67&lt;&gt;"",LEFT(Summary!B67)&amp;Summary!C67,"")</f>
        <v/>
      </c>
      <c r="C74" s="42" t="str">
        <f>IF(B74&lt;&gt;"",LOOKUP(LEFT(Summary!B67)&amp;INT(Summary!C67/5)*5,Implements!$C$13:$C$44,Implements!$D$13:$D$44),"")</f>
        <v/>
      </c>
      <c r="D74" s="38"/>
      <c r="E74" s="38"/>
      <c r="F74" s="38"/>
      <c r="G74" s="39" t="str">
        <f t="shared" si="2"/>
        <v/>
      </c>
      <c r="H74" s="38"/>
      <c r="I74" s="38"/>
      <c r="J74" s="38"/>
      <c r="K74" s="39" t="str">
        <f t="shared" si="3"/>
        <v/>
      </c>
      <c r="L74" s="40"/>
    </row>
    <row r="75" spans="1:12" ht="25.9" customHeight="1" x14ac:dyDescent="0.25">
      <c r="A75" s="41" t="str">
        <f>IF(Summary!A68&lt;&gt;"",Summary!A68,"")</f>
        <v/>
      </c>
      <c r="B75" s="42" t="str">
        <f>IF(Summary!C68&lt;&gt;"",LEFT(Summary!B68)&amp;Summary!C68,"")</f>
        <v/>
      </c>
      <c r="C75" s="42" t="str">
        <f>IF(B75&lt;&gt;"",LOOKUP(LEFT(Summary!B68)&amp;INT(Summary!C68/5)*5,Implements!$C$13:$C$44,Implements!$D$13:$D$44),"")</f>
        <v/>
      </c>
      <c r="D75" s="38"/>
      <c r="E75" s="38"/>
      <c r="F75" s="38"/>
      <c r="G75" s="39" t="str">
        <f t="shared" si="2"/>
        <v/>
      </c>
      <c r="H75" s="38"/>
      <c r="I75" s="38"/>
      <c r="J75" s="38"/>
      <c r="K75" s="39" t="str">
        <f t="shared" si="3"/>
        <v/>
      </c>
      <c r="L75" s="40"/>
    </row>
    <row r="76" spans="1:12" ht="25.9" customHeight="1" x14ac:dyDescent="0.25">
      <c r="A76" s="41" t="str">
        <f>IF(Summary!A69&lt;&gt;"",Summary!A69,"")</f>
        <v/>
      </c>
      <c r="B76" s="42" t="str">
        <f>IF(Summary!C69&lt;&gt;"",LEFT(Summary!B69)&amp;Summary!C69,"")</f>
        <v/>
      </c>
      <c r="C76" s="42" t="str">
        <f>IF(B76&lt;&gt;"",LOOKUP(LEFT(Summary!B69)&amp;INT(Summary!C69/5)*5,Implements!$C$13:$C$44,Implements!$D$13:$D$44),"")</f>
        <v/>
      </c>
      <c r="D76" s="38"/>
      <c r="E76" s="38"/>
      <c r="F76" s="38"/>
      <c r="G76" s="39" t="str">
        <f t="shared" si="2"/>
        <v/>
      </c>
      <c r="H76" s="38"/>
      <c r="I76" s="38"/>
      <c r="J76" s="38"/>
      <c r="K76" s="39" t="str">
        <f t="shared" si="3"/>
        <v/>
      </c>
      <c r="L76" s="40"/>
    </row>
    <row r="77" spans="1:12" ht="25.9" customHeight="1" x14ac:dyDescent="0.25">
      <c r="A77" s="41" t="str">
        <f>IF(Summary!A70&lt;&gt;"",Summary!A70,"")</f>
        <v/>
      </c>
      <c r="B77" s="42" t="str">
        <f>IF(Summary!C70&lt;&gt;"",LEFT(Summary!B70)&amp;Summary!C70,"")</f>
        <v/>
      </c>
      <c r="C77" s="42" t="str">
        <f>IF(B77&lt;&gt;"",LOOKUP(LEFT(Summary!B70)&amp;INT(Summary!C70/5)*5,Implements!$C$13:$C$44,Implements!$D$13:$D$44),"")</f>
        <v/>
      </c>
      <c r="D77" s="38"/>
      <c r="E77" s="38"/>
      <c r="F77" s="38"/>
      <c r="G77" s="39" t="str">
        <f t="shared" si="2"/>
        <v/>
      </c>
      <c r="H77" s="38"/>
      <c r="I77" s="38"/>
      <c r="J77" s="38"/>
      <c r="K77" s="39" t="str">
        <f t="shared" si="3"/>
        <v/>
      </c>
      <c r="L77" s="40"/>
    </row>
    <row r="78" spans="1:12" ht="25.9" customHeight="1" x14ac:dyDescent="0.25">
      <c r="A78" s="41" t="str">
        <f>IF(Summary!A71&lt;&gt;"",Summary!A71,"")</f>
        <v/>
      </c>
      <c r="B78" s="42" t="str">
        <f>IF(Summary!C71&lt;&gt;"",LEFT(Summary!B71)&amp;Summary!C71,"")</f>
        <v/>
      </c>
      <c r="C78" s="42" t="str">
        <f>IF(B78&lt;&gt;"",LOOKUP(LEFT(Summary!B71)&amp;INT(Summary!C71/5)*5,Implements!$C$13:$C$44,Implements!$D$13:$D$44),"")</f>
        <v/>
      </c>
      <c r="D78" s="38"/>
      <c r="E78" s="38"/>
      <c r="F78" s="38"/>
      <c r="G78" s="39" t="str">
        <f t="shared" si="2"/>
        <v/>
      </c>
      <c r="H78" s="38"/>
      <c r="I78" s="38"/>
      <c r="J78" s="38"/>
      <c r="K78" s="39" t="str">
        <f t="shared" si="3"/>
        <v/>
      </c>
      <c r="L78" s="40"/>
    </row>
    <row r="79" spans="1:12" ht="25.9" customHeight="1" x14ac:dyDescent="0.25">
      <c r="A79" s="41" t="str">
        <f>IF(Summary!A72&lt;&gt;"",Summary!A72,"")</f>
        <v/>
      </c>
      <c r="B79" s="42" t="str">
        <f>IF(Summary!C72&lt;&gt;"",LEFT(Summary!B72)&amp;Summary!C72,"")</f>
        <v/>
      </c>
      <c r="C79" s="42" t="str">
        <f>IF(B79&lt;&gt;"",LOOKUP(LEFT(Summary!B72)&amp;INT(Summary!C72/5)*5,Implements!$C$13:$C$44,Implements!$D$13:$D$44),"")</f>
        <v/>
      </c>
      <c r="D79" s="38"/>
      <c r="E79" s="38"/>
      <c r="F79" s="38"/>
      <c r="G79" s="39" t="str">
        <f t="shared" si="2"/>
        <v/>
      </c>
      <c r="H79" s="38"/>
      <c r="I79" s="38"/>
      <c r="J79" s="38"/>
      <c r="K79" s="39" t="str">
        <f t="shared" si="3"/>
        <v/>
      </c>
      <c r="L79" s="40"/>
    </row>
    <row r="80" spans="1:12" ht="25.9" customHeight="1" x14ac:dyDescent="0.25">
      <c r="A80" s="41" t="str">
        <f>IF(Summary!A73&lt;&gt;"",Summary!A73,"")</f>
        <v/>
      </c>
      <c r="B80" s="42" t="str">
        <f>IF(Summary!C73&lt;&gt;"",LEFT(Summary!B73)&amp;Summary!C73,"")</f>
        <v/>
      </c>
      <c r="C80" s="42" t="str">
        <f>IF(B80&lt;&gt;"",LOOKUP(LEFT(Summary!B73)&amp;INT(Summary!C73/5)*5,Implements!$C$13:$C$44,Implements!$D$13:$D$44),"")</f>
        <v/>
      </c>
      <c r="D80" s="38"/>
      <c r="E80" s="38"/>
      <c r="F80" s="38"/>
      <c r="G80" s="39" t="str">
        <f t="shared" si="2"/>
        <v/>
      </c>
      <c r="H80" s="38"/>
      <c r="I80" s="38"/>
      <c r="J80" s="38"/>
      <c r="K80" s="39" t="str">
        <f t="shared" si="3"/>
        <v/>
      </c>
      <c r="L80" s="40"/>
    </row>
    <row r="81" spans="1:12" ht="25.9" customHeight="1" x14ac:dyDescent="0.25">
      <c r="A81" s="41" t="str">
        <f>IF(Summary!A74&lt;&gt;"",Summary!A74,"")</f>
        <v/>
      </c>
      <c r="B81" s="42" t="str">
        <f>IF(Summary!C74&lt;&gt;"",LEFT(Summary!B74)&amp;Summary!C74,"")</f>
        <v/>
      </c>
      <c r="C81" s="42" t="str">
        <f>IF(B81&lt;&gt;"",LOOKUP(LEFT(Summary!B74)&amp;INT(Summary!C74/5)*5,Implements!$C$13:$C$44,Implements!$D$13:$D$44),"")</f>
        <v/>
      </c>
      <c r="D81" s="38"/>
      <c r="E81" s="38"/>
      <c r="F81" s="38"/>
      <c r="G81" s="39" t="str">
        <f t="shared" si="2"/>
        <v/>
      </c>
      <c r="H81" s="38"/>
      <c r="I81" s="38"/>
      <c r="J81" s="38"/>
      <c r="K81" s="39" t="str">
        <f t="shared" si="3"/>
        <v/>
      </c>
      <c r="L81" s="40"/>
    </row>
    <row r="82" spans="1:12" ht="25.9" customHeight="1" x14ac:dyDescent="0.25">
      <c r="A82" s="41" t="str">
        <f>IF(Summary!A75&lt;&gt;"",Summary!A75,"")</f>
        <v/>
      </c>
      <c r="B82" s="42" t="str">
        <f>IF(Summary!C75&lt;&gt;"",LEFT(Summary!B75)&amp;Summary!C75,"")</f>
        <v/>
      </c>
      <c r="C82" s="42" t="str">
        <f>IF(B82&lt;&gt;"",LOOKUP(LEFT(Summary!B75)&amp;INT(Summary!C75/5)*5,Implements!$C$13:$C$44,Implements!$D$13:$D$44),"")</f>
        <v/>
      </c>
      <c r="D82" s="38"/>
      <c r="E82" s="38"/>
      <c r="F82" s="38"/>
      <c r="G82" s="39" t="str">
        <f t="shared" si="2"/>
        <v/>
      </c>
      <c r="H82" s="38"/>
      <c r="I82" s="38"/>
      <c r="J82" s="38"/>
      <c r="K82" s="39" t="str">
        <f t="shared" si="3"/>
        <v/>
      </c>
      <c r="L82" s="40"/>
    </row>
    <row r="83" spans="1:12" ht="25.9" customHeight="1" x14ac:dyDescent="0.25">
      <c r="A83" s="41" t="str">
        <f>IF(Summary!A76&lt;&gt;"",Summary!A76,"")</f>
        <v/>
      </c>
      <c r="B83" s="42" t="str">
        <f>IF(Summary!C76&lt;&gt;"",LEFT(Summary!B76)&amp;Summary!C76,"")</f>
        <v/>
      </c>
      <c r="C83" s="42" t="str">
        <f>IF(B83&lt;&gt;"",LOOKUP(LEFT(Summary!B76)&amp;INT(Summary!C76/5)*5,Implements!$C$13:$C$44,Implements!$D$13:$D$44),"")</f>
        <v/>
      </c>
      <c r="D83" s="38"/>
      <c r="E83" s="38"/>
      <c r="F83" s="38"/>
      <c r="G83" s="39" t="str">
        <f t="shared" si="2"/>
        <v/>
      </c>
      <c r="H83" s="38"/>
      <c r="I83" s="38"/>
      <c r="J83" s="38"/>
      <c r="K83" s="39" t="str">
        <f t="shared" si="3"/>
        <v/>
      </c>
      <c r="L83" s="40"/>
    </row>
    <row r="84" spans="1:12" ht="25.9" customHeight="1" x14ac:dyDescent="0.25">
      <c r="A84" s="41" t="str">
        <f>IF(Summary!A77&lt;&gt;"",Summary!A77,"")</f>
        <v/>
      </c>
      <c r="B84" s="42" t="str">
        <f>IF(Summary!C77&lt;&gt;"",LEFT(Summary!B77)&amp;Summary!C77,"")</f>
        <v/>
      </c>
      <c r="C84" s="42" t="str">
        <f>IF(B84&lt;&gt;"",LOOKUP(LEFT(Summary!B77)&amp;INT(Summary!C77/5)*5,Implements!$C$13:$C$44,Implements!$D$13:$D$44),"")</f>
        <v/>
      </c>
      <c r="D84" s="38"/>
      <c r="E84" s="38"/>
      <c r="F84" s="38"/>
      <c r="G84" s="39" t="str">
        <f t="shared" si="2"/>
        <v/>
      </c>
      <c r="H84" s="38"/>
      <c r="I84" s="38"/>
      <c r="J84" s="38"/>
      <c r="K84" s="39" t="str">
        <f t="shared" si="3"/>
        <v/>
      </c>
      <c r="L84" s="40"/>
    </row>
    <row r="85" spans="1:12" ht="25.9" customHeight="1" x14ac:dyDescent="0.25">
      <c r="A85" s="41" t="str">
        <f>IF(Summary!A78&lt;&gt;"",Summary!A78,"")</f>
        <v/>
      </c>
      <c r="B85" s="42" t="str">
        <f>IF(Summary!C78&lt;&gt;"",LEFT(Summary!B78)&amp;Summary!C78,"")</f>
        <v/>
      </c>
      <c r="C85" s="42" t="str">
        <f>IF(B85&lt;&gt;"",LOOKUP(LEFT(Summary!B78)&amp;INT(Summary!C78/5)*5,Implements!$C$13:$C$44,Implements!$D$13:$D$44),"")</f>
        <v/>
      </c>
      <c r="D85" s="38"/>
      <c r="E85" s="38"/>
      <c r="F85" s="38"/>
      <c r="G85" s="39" t="str">
        <f t="shared" si="2"/>
        <v/>
      </c>
      <c r="H85" s="38"/>
      <c r="I85" s="38"/>
      <c r="J85" s="38"/>
      <c r="K85" s="39" t="str">
        <f t="shared" si="3"/>
        <v/>
      </c>
      <c r="L85" s="40"/>
    </row>
    <row r="86" spans="1:12" ht="25.9" customHeight="1" x14ac:dyDescent="0.25">
      <c r="A86" s="41" t="str">
        <f>IF(Summary!A79&lt;&gt;"",Summary!A79,"")</f>
        <v/>
      </c>
      <c r="B86" s="42" t="str">
        <f>IF(Summary!C79&lt;&gt;"",LEFT(Summary!B79)&amp;Summary!C79,"")</f>
        <v/>
      </c>
      <c r="C86" s="42" t="str">
        <f>IF(B86&lt;&gt;"",LOOKUP(LEFT(Summary!B79)&amp;INT(Summary!C79/5)*5,Implements!$C$13:$C$44,Implements!$D$13:$D$44),"")</f>
        <v/>
      </c>
      <c r="D86" s="38"/>
      <c r="E86" s="38"/>
      <c r="F86" s="38"/>
      <c r="G86" s="39" t="str">
        <f t="shared" si="2"/>
        <v/>
      </c>
      <c r="H86" s="38"/>
      <c r="I86" s="38"/>
      <c r="J86" s="38"/>
      <c r="K86" s="39" t="str">
        <f t="shared" si="3"/>
        <v/>
      </c>
      <c r="L86" s="40"/>
    </row>
    <row r="87" spans="1:12" ht="25.9" customHeight="1" x14ac:dyDescent="0.25">
      <c r="A87" s="41" t="str">
        <f>IF(Summary!A80&lt;&gt;"",Summary!A80,"")</f>
        <v/>
      </c>
      <c r="B87" s="42" t="str">
        <f>IF(Summary!C80&lt;&gt;"",LEFT(Summary!B80)&amp;Summary!C80,"")</f>
        <v/>
      </c>
      <c r="C87" s="42" t="str">
        <f>IF(B87&lt;&gt;"",LOOKUP(LEFT(Summary!B80)&amp;INT(Summary!C80/5)*5,Implements!$C$13:$C$44,Implements!$D$13:$D$44),"")</f>
        <v/>
      </c>
      <c r="D87" s="38"/>
      <c r="E87" s="38"/>
      <c r="F87" s="38"/>
      <c r="G87" s="39" t="str">
        <f t="shared" si="2"/>
        <v/>
      </c>
      <c r="H87" s="38"/>
      <c r="I87" s="38"/>
      <c r="J87" s="38"/>
      <c r="K87" s="39" t="str">
        <f t="shared" si="3"/>
        <v/>
      </c>
      <c r="L87" s="40"/>
    </row>
    <row r="88" spans="1:12" ht="25.9" customHeight="1" x14ac:dyDescent="0.25">
      <c r="A88" s="41" t="str">
        <f>IF(Summary!A81&lt;&gt;"",Summary!A81,"")</f>
        <v/>
      </c>
      <c r="B88" s="42" t="str">
        <f>IF(Summary!C81&lt;&gt;"",LEFT(Summary!B81)&amp;Summary!C81,"")</f>
        <v/>
      </c>
      <c r="C88" s="42" t="str">
        <f>IF(B88&lt;&gt;"",LOOKUP(LEFT(Summary!B81)&amp;INT(Summary!C81/5)*5,Implements!$C$13:$C$44,Implements!$D$13:$D$44),"")</f>
        <v/>
      </c>
      <c r="D88" s="38"/>
      <c r="E88" s="38"/>
      <c r="F88" s="38"/>
      <c r="G88" s="39" t="str">
        <f t="shared" si="2"/>
        <v/>
      </c>
      <c r="H88" s="38"/>
      <c r="I88" s="38"/>
      <c r="J88" s="38"/>
      <c r="K88" s="39" t="str">
        <f t="shared" si="3"/>
        <v/>
      </c>
      <c r="L88" s="40"/>
    </row>
    <row r="89" spans="1:12" ht="25.9" customHeight="1" x14ac:dyDescent="0.25">
      <c r="A89" s="41" t="str">
        <f>IF(Summary!A82&lt;&gt;"",Summary!A82,"")</f>
        <v/>
      </c>
      <c r="B89" s="42" t="str">
        <f>IF(Summary!C82&lt;&gt;"",LEFT(Summary!B82)&amp;Summary!C82,"")</f>
        <v/>
      </c>
      <c r="C89" s="42" t="str">
        <f>IF(B89&lt;&gt;"",LOOKUP(LEFT(Summary!B82)&amp;INT(Summary!C82/5)*5,Implements!$C$13:$C$44,Implements!$D$13:$D$44),"")</f>
        <v/>
      </c>
      <c r="D89" s="38"/>
      <c r="E89" s="38"/>
      <c r="F89" s="38"/>
      <c r="G89" s="39" t="str">
        <f t="shared" si="2"/>
        <v/>
      </c>
      <c r="H89" s="38"/>
      <c r="I89" s="38"/>
      <c r="J89" s="38"/>
      <c r="K89" s="39" t="str">
        <f t="shared" si="3"/>
        <v/>
      </c>
      <c r="L89" s="40"/>
    </row>
    <row r="90" spans="1:12" ht="25.9" customHeight="1" x14ac:dyDescent="0.25">
      <c r="A90" s="41" t="str">
        <f>IF(Summary!A83&lt;&gt;"",Summary!A83,"")</f>
        <v/>
      </c>
      <c r="B90" s="42" t="str">
        <f>IF(Summary!C83&lt;&gt;"",LEFT(Summary!B83)&amp;Summary!C83,"")</f>
        <v/>
      </c>
      <c r="C90" s="42" t="str">
        <f>IF(B90&lt;&gt;"",LOOKUP(LEFT(Summary!B83)&amp;INT(Summary!C83/5)*5,Implements!$C$13:$C$44,Implements!$D$13:$D$44),"")</f>
        <v/>
      </c>
      <c r="D90" s="38"/>
      <c r="E90" s="38"/>
      <c r="F90" s="38"/>
      <c r="G90" s="39" t="str">
        <f t="shared" si="2"/>
        <v/>
      </c>
      <c r="H90" s="38"/>
      <c r="I90" s="38"/>
      <c r="J90" s="38"/>
      <c r="K90" s="39" t="str">
        <f t="shared" si="3"/>
        <v/>
      </c>
      <c r="L90" s="40"/>
    </row>
    <row r="91" spans="1:12" ht="25.9" customHeight="1" x14ac:dyDescent="0.25">
      <c r="A91" s="41" t="str">
        <f>IF(Summary!A84&lt;&gt;"",Summary!A84,"")</f>
        <v/>
      </c>
      <c r="B91" s="42" t="str">
        <f>IF(Summary!C84&lt;&gt;"",LEFT(Summary!B84)&amp;Summary!C84,"")</f>
        <v/>
      </c>
      <c r="C91" s="42" t="str">
        <f>IF(B91&lt;&gt;"",LOOKUP(LEFT(Summary!B84)&amp;INT(Summary!C84/5)*5,Implements!$C$13:$C$44,Implements!$D$13:$D$44),"")</f>
        <v/>
      </c>
      <c r="D91" s="38"/>
      <c r="E91" s="38"/>
      <c r="F91" s="38"/>
      <c r="G91" s="39" t="str">
        <f t="shared" si="2"/>
        <v/>
      </c>
      <c r="H91" s="38"/>
      <c r="I91" s="38"/>
      <c r="J91" s="38"/>
      <c r="K91" s="39" t="str">
        <f t="shared" si="3"/>
        <v/>
      </c>
      <c r="L91" s="40"/>
    </row>
    <row r="92" spans="1:12" ht="25.9" customHeight="1" x14ac:dyDescent="0.25">
      <c r="A92" s="41" t="str">
        <f>IF(Summary!A85&lt;&gt;"",Summary!A85,"")</f>
        <v/>
      </c>
      <c r="B92" s="42" t="str">
        <f>IF(Summary!C85&lt;&gt;"",LEFT(Summary!B85)&amp;Summary!C85,"")</f>
        <v/>
      </c>
      <c r="C92" s="42" t="str">
        <f>IF(B92&lt;&gt;"",LOOKUP(LEFT(Summary!B85)&amp;INT(Summary!C85/5)*5,Implements!$C$13:$C$44,Implements!$D$13:$D$44),"")</f>
        <v/>
      </c>
      <c r="D92" s="38"/>
      <c r="E92" s="38"/>
      <c r="F92" s="38"/>
      <c r="G92" s="39" t="str">
        <f t="shared" si="2"/>
        <v/>
      </c>
      <c r="H92" s="38"/>
      <c r="I92" s="38"/>
      <c r="J92" s="38"/>
      <c r="K92" s="39" t="str">
        <f t="shared" si="3"/>
        <v/>
      </c>
      <c r="L92" s="40"/>
    </row>
    <row r="93" spans="1:12" ht="25.9" customHeight="1" x14ac:dyDescent="0.25">
      <c r="A93" s="41" t="str">
        <f>IF(Summary!A86&lt;&gt;"",Summary!A86,"")</f>
        <v/>
      </c>
      <c r="B93" s="42" t="str">
        <f>IF(Summary!C86&lt;&gt;"",LEFT(Summary!B86)&amp;Summary!C86,"")</f>
        <v/>
      </c>
      <c r="C93" s="42" t="str">
        <f>IF(B93&lt;&gt;"",LOOKUP(LEFT(Summary!B86)&amp;INT(Summary!C86/5)*5,Implements!$C$13:$C$44,Implements!$D$13:$D$44),"")</f>
        <v/>
      </c>
      <c r="D93" s="38"/>
      <c r="E93" s="38"/>
      <c r="F93" s="38"/>
      <c r="G93" s="39" t="str">
        <f t="shared" si="2"/>
        <v/>
      </c>
      <c r="H93" s="38"/>
      <c r="I93" s="38"/>
      <c r="J93" s="38"/>
      <c r="K93" s="39" t="str">
        <f t="shared" si="3"/>
        <v/>
      </c>
      <c r="L93" s="40"/>
    </row>
  </sheetData>
  <sheetProtection sheet="1" objects="1" scenarios="1" selectLockedCells="1"/>
  <mergeCells count="3">
    <mergeCell ref="A1:H1"/>
    <mergeCell ref="I1:L2"/>
    <mergeCell ref="A2:E2"/>
  </mergeCells>
  <printOptions horizontalCentered="1"/>
  <pageMargins left="0.25" right="0.25" top="0.25" bottom="1" header="0.3" footer="0.3"/>
  <pageSetup scale="99" fitToHeight="0" orientation="landscape"/>
  <headerFooter>
    <oddFooter>&amp;LOfficials' Signatures: ______________________________________|________________________________________|____________________________________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8">
    <pageSetUpPr fitToPage="1"/>
  </sheetPr>
  <dimension ref="A1:L93"/>
  <sheetViews>
    <sheetView workbookViewId="0">
      <pane ySplit="3" topLeftCell="A37" activePane="bottomLeft" state="frozen"/>
      <selection pane="bottomLeft" activeCell="D4" sqref="D4"/>
    </sheetView>
  </sheetViews>
  <sheetFormatPr defaultColWidth="0" defaultRowHeight="18" zeroHeight="1" x14ac:dyDescent="0.25"/>
  <cols>
    <col min="1" max="1" width="30.7109375" style="35" customWidth="1"/>
    <col min="2" max="2" width="6.7109375" style="35" customWidth="1"/>
    <col min="3" max="3" width="7.7109375" style="35" customWidth="1"/>
    <col min="4" max="11" width="10.28515625" style="35" customWidth="1"/>
    <col min="12" max="12" width="5.7109375" style="35" customWidth="1"/>
    <col min="13" max="16384" width="9.140625" style="35" hidden="1"/>
  </cols>
  <sheetData>
    <row r="1" spans="1:12" ht="27" x14ac:dyDescent="0.35">
      <c r="A1" s="71" t="str">
        <f>Summary!A1</f>
        <v xml:space="preserve"> MČR Vrhačský pětiboj masters</v>
      </c>
      <c r="B1" s="71"/>
      <c r="C1" s="71"/>
      <c r="D1" s="71"/>
      <c r="E1" s="71"/>
      <c r="F1" s="71"/>
      <c r="G1" s="71"/>
      <c r="H1" s="71"/>
      <c r="I1" s="72" t="s">
        <v>96</v>
      </c>
      <c r="J1" s="73"/>
      <c r="K1" s="73"/>
      <c r="L1" s="73"/>
    </row>
    <row r="2" spans="1:12" ht="20.25" x14ac:dyDescent="0.3">
      <c r="A2" s="75" t="str">
        <f>Summary!A3</f>
        <v xml:space="preserve"> 10.09.2022 </v>
      </c>
      <c r="B2" s="75"/>
      <c r="C2" s="75"/>
      <c r="D2" s="75"/>
      <c r="E2" s="75"/>
      <c r="I2" s="74"/>
      <c r="J2" s="74"/>
      <c r="K2" s="74"/>
      <c r="L2" s="74"/>
    </row>
    <row r="3" spans="1:12" s="36" customFormat="1" x14ac:dyDescent="0.25">
      <c r="A3" s="37" t="s">
        <v>16</v>
      </c>
      <c r="B3" s="37" t="s">
        <v>90</v>
      </c>
      <c r="C3" s="37" t="s">
        <v>81</v>
      </c>
      <c r="D3" s="37" t="s">
        <v>82</v>
      </c>
      <c r="E3" s="37" t="s">
        <v>83</v>
      </c>
      <c r="F3" s="37" t="s">
        <v>84</v>
      </c>
      <c r="G3" s="37" t="s">
        <v>85</v>
      </c>
      <c r="H3" s="37" t="s">
        <v>86</v>
      </c>
      <c r="I3" s="37" t="s">
        <v>87</v>
      </c>
      <c r="J3" s="37" t="s">
        <v>88</v>
      </c>
      <c r="K3" s="37" t="s">
        <v>85</v>
      </c>
      <c r="L3" s="37" t="s">
        <v>89</v>
      </c>
    </row>
    <row r="4" spans="1:12" ht="25.9" customHeight="1" x14ac:dyDescent="0.25">
      <c r="A4" s="41" t="str">
        <f>IF(Summary!A5&lt;&gt;"",Summary!A5,"")</f>
        <v>Peňáz Pavel</v>
      </c>
      <c r="B4" s="42" t="str">
        <f>IF(Summary!C5&lt;&gt;"",LEFT(Summary!B5)&amp;Summary!C5,"")</f>
        <v>M53</v>
      </c>
      <c r="C4" s="42" t="str">
        <f>IF(B4&lt;&gt;"",LOOKUP(LEFT(Summary!B5)&amp;INT(Summary!C5/5)*5,Implements!$C$13:$C$44,Implements!$D$13:$D$44),"")</f>
        <v>6k</v>
      </c>
      <c r="D4" s="38"/>
      <c r="E4" s="38"/>
      <c r="F4" s="38"/>
      <c r="G4" s="39" t="str">
        <f>IF(ISBLANK(D4),"",IF(SUM(D4:F4)&gt;0,MAX(D4:F4),D4))</f>
        <v/>
      </c>
      <c r="H4" s="38"/>
      <c r="I4" s="38"/>
      <c r="J4" s="38"/>
      <c r="K4" s="39" t="str">
        <f>IF(ISBLANK(D4),"",IF(SUM(D4:F4,H4:J4)&gt;0,MAX(D4:F4,H4:J4),D4))</f>
        <v/>
      </c>
      <c r="L4" s="40"/>
    </row>
    <row r="5" spans="1:12" ht="25.9" customHeight="1" x14ac:dyDescent="0.25">
      <c r="A5" s="41" t="e">
        <f>IF(Summary!#REF!&lt;&gt;"",Summary!#REF!,"")</f>
        <v>#REF!</v>
      </c>
      <c r="B5" s="42" t="e">
        <f>IF(Summary!#REF!&lt;&gt;"",LEFT(Summary!#REF!)&amp;Summary!#REF!,"")</f>
        <v>#REF!</v>
      </c>
      <c r="C5" s="42" t="e">
        <f>IF(B5&lt;&gt;"",LOOKUP(LEFT(Summary!#REF!)&amp;INT(Summary!#REF!/5)*5,Implements!$C$13:$C$44,Implements!$D$13:$D$44),"")</f>
        <v>#REF!</v>
      </c>
      <c r="D5" s="38"/>
      <c r="E5" s="38"/>
      <c r="F5" s="38"/>
      <c r="G5" s="39" t="str">
        <f t="shared" ref="G5:G68" si="0">IF(ISBLANK(D5),"",IF(SUM(D5:F5)&gt;0,MAX(D5:F5),D5))</f>
        <v/>
      </c>
      <c r="H5" s="38"/>
      <c r="I5" s="38"/>
      <c r="J5" s="38"/>
      <c r="K5" s="39" t="str">
        <f t="shared" ref="K5:K68" si="1">IF(ISBLANK(D5),"",IF(SUM(D5:F5,H5:J5)&gt;0,MAX(D5:F5,H5:J5),D5))</f>
        <v/>
      </c>
      <c r="L5" s="40"/>
    </row>
    <row r="6" spans="1:12" ht="25.9" customHeight="1" x14ac:dyDescent="0.25">
      <c r="A6" s="41" t="str">
        <f>IF(Summary!A6&lt;&gt;"",Summary!A6,"")</f>
        <v>Bakala Jan</v>
      </c>
      <c r="B6" s="42" t="str">
        <f>IF(Summary!C6&lt;&gt;"",LEFT(Summary!B6)&amp;Summary!C6,"")</f>
        <v>M59</v>
      </c>
      <c r="C6" s="42" t="str">
        <f>IF(B6&lt;&gt;"",LOOKUP(LEFT(Summary!B6)&amp;INT(Summary!C6/5)*5,Implements!$C$13:$C$44,Implements!$D$13:$D$44),"")</f>
        <v>6k</v>
      </c>
      <c r="D6" s="38"/>
      <c r="E6" s="38"/>
      <c r="F6" s="38"/>
      <c r="G6" s="39" t="str">
        <f t="shared" si="0"/>
        <v/>
      </c>
      <c r="H6" s="38"/>
      <c r="I6" s="38"/>
      <c r="J6" s="38"/>
      <c r="K6" s="39" t="str">
        <f t="shared" si="1"/>
        <v/>
      </c>
      <c r="L6" s="40"/>
    </row>
    <row r="7" spans="1:12" ht="25.9" customHeight="1" x14ac:dyDescent="0.25">
      <c r="A7" s="41" t="str">
        <f>IF(Summary!A7&lt;&gt;"",Summary!A7,"")</f>
        <v>Kadlečík Vladimír</v>
      </c>
      <c r="B7" s="42" t="str">
        <f>IF(Summary!C7&lt;&gt;"",LEFT(Summary!B7)&amp;Summary!C7,"")</f>
        <v>M50</v>
      </c>
      <c r="C7" s="42" t="str">
        <f>IF(B7&lt;&gt;"",LOOKUP(LEFT(Summary!B7)&amp;INT(Summary!C7/5)*5,Implements!$C$13:$C$44,Implements!$D$13:$D$44),"")</f>
        <v>6k</v>
      </c>
      <c r="D7" s="38"/>
      <c r="E7" s="38"/>
      <c r="F7" s="38"/>
      <c r="G7" s="39" t="str">
        <f t="shared" si="0"/>
        <v/>
      </c>
      <c r="H7" s="38"/>
      <c r="I7" s="38"/>
      <c r="J7" s="38"/>
      <c r="K7" s="39" t="str">
        <f t="shared" si="1"/>
        <v/>
      </c>
      <c r="L7" s="40"/>
    </row>
    <row r="8" spans="1:12" ht="25.9" customHeight="1" x14ac:dyDescent="0.25">
      <c r="A8" s="41" t="str">
        <f>IF(Summary!A8&lt;&gt;"",Summary!A8,"")</f>
        <v>Táborský Jiří</v>
      </c>
      <c r="B8" s="42" t="str">
        <f>IF(Summary!C8&lt;&gt;"",LEFT(Summary!B8)&amp;Summary!C8,"")</f>
        <v>M59</v>
      </c>
      <c r="C8" s="42" t="str">
        <f>IF(B8&lt;&gt;"",LOOKUP(LEFT(Summary!B8)&amp;INT(Summary!C8/5)*5,Implements!$C$13:$C$44,Implements!$D$13:$D$44),"")</f>
        <v>6k</v>
      </c>
      <c r="D8" s="38"/>
      <c r="E8" s="38"/>
      <c r="F8" s="38"/>
      <c r="G8" s="39" t="str">
        <f t="shared" si="0"/>
        <v/>
      </c>
      <c r="H8" s="38"/>
      <c r="I8" s="38"/>
      <c r="J8" s="38"/>
      <c r="K8" s="39" t="str">
        <f t="shared" si="1"/>
        <v/>
      </c>
      <c r="L8" s="40"/>
    </row>
    <row r="9" spans="1:12" ht="25.9" customHeight="1" x14ac:dyDescent="0.25">
      <c r="A9" s="41" t="str">
        <f>IF(Summary!A9&lt;&gt;"",Summary!A9,"")</f>
        <v>Kuděj Pavel</v>
      </c>
      <c r="B9" s="42" t="str">
        <f>IF(Summary!C9&lt;&gt;"",LEFT(Summary!B9)&amp;Summary!C9,"")</f>
        <v>M43</v>
      </c>
      <c r="C9" s="42" t="str">
        <f>IF(B9&lt;&gt;"",LOOKUP(LEFT(Summary!B9)&amp;INT(Summary!C9/5)*5,Implements!$C$13:$C$44,Implements!$D$13:$D$44),"")</f>
        <v>16lb</v>
      </c>
      <c r="D9" s="38"/>
      <c r="E9" s="38"/>
      <c r="F9" s="38"/>
      <c r="G9" s="39" t="str">
        <f t="shared" si="0"/>
        <v/>
      </c>
      <c r="H9" s="38"/>
      <c r="I9" s="38"/>
      <c r="J9" s="38"/>
      <c r="K9" s="39" t="str">
        <f t="shared" si="1"/>
        <v/>
      </c>
      <c r="L9" s="40"/>
    </row>
    <row r="10" spans="1:12" ht="25.9" customHeight="1" x14ac:dyDescent="0.25">
      <c r="A10" s="41" t="str">
        <f>IF(Summary!A10&lt;&gt;"",Summary!A10,"")</f>
        <v>Klíma Mojmír</v>
      </c>
      <c r="B10" s="42" t="str">
        <f>IF(Summary!C10&lt;&gt;"",LEFT(Summary!B10)&amp;Summary!C10,"")</f>
        <v>M47</v>
      </c>
      <c r="C10" s="42" t="str">
        <f>IF(B10&lt;&gt;"",LOOKUP(LEFT(Summary!B10)&amp;INT(Summary!C10/5)*5,Implements!$C$13:$C$44,Implements!$D$13:$D$44),"")</f>
        <v>16lb</v>
      </c>
      <c r="D10" s="38"/>
      <c r="E10" s="38"/>
      <c r="F10" s="38"/>
      <c r="G10" s="39" t="str">
        <f t="shared" si="0"/>
        <v/>
      </c>
      <c r="H10" s="38"/>
      <c r="I10" s="38"/>
      <c r="J10" s="38"/>
      <c r="K10" s="39" t="str">
        <f t="shared" si="1"/>
        <v/>
      </c>
      <c r="L10" s="40"/>
    </row>
    <row r="11" spans="1:12" ht="25.9" customHeight="1" x14ac:dyDescent="0.25">
      <c r="A11" s="41" t="e">
        <f>IF(Summary!#REF!&lt;&gt;"",Summary!#REF!,"")</f>
        <v>#REF!</v>
      </c>
      <c r="B11" s="42" t="e">
        <f>IF(Summary!#REF!&lt;&gt;"",LEFT(Summary!#REF!)&amp;Summary!#REF!,"")</f>
        <v>#REF!</v>
      </c>
      <c r="C11" s="42" t="e">
        <f>IF(B11&lt;&gt;"",LOOKUP(LEFT(Summary!#REF!)&amp;INT(Summary!#REF!/5)*5,Implements!$C$13:$C$44,Implements!$D$13:$D$44),"")</f>
        <v>#REF!</v>
      </c>
      <c r="D11" s="38"/>
      <c r="E11" s="38"/>
      <c r="F11" s="38"/>
      <c r="G11" s="39" t="str">
        <f t="shared" si="0"/>
        <v/>
      </c>
      <c r="H11" s="38"/>
      <c r="I11" s="38"/>
      <c r="J11" s="38"/>
      <c r="K11" s="39" t="str">
        <f t="shared" si="1"/>
        <v/>
      </c>
      <c r="L11" s="40"/>
    </row>
    <row r="12" spans="1:12" ht="25.9" customHeight="1" x14ac:dyDescent="0.25">
      <c r="A12" s="41" t="str">
        <f>IF(Summary!A11&lt;&gt;"",Summary!A11,"")</f>
        <v>Matura Jiří</v>
      </c>
      <c r="B12" s="42" t="str">
        <f>IF(Summary!C11&lt;&gt;"",LEFT(Summary!B11)&amp;Summary!C11,"")</f>
        <v>M55</v>
      </c>
      <c r="C12" s="42" t="str">
        <f>IF(B12&lt;&gt;"",LOOKUP(LEFT(Summary!B11)&amp;INT(Summary!C11/5)*5,Implements!$C$13:$C$44,Implements!$D$13:$D$44),"")</f>
        <v>6k</v>
      </c>
      <c r="D12" s="38"/>
      <c r="E12" s="38"/>
      <c r="F12" s="38"/>
      <c r="G12" s="39" t="str">
        <f t="shared" si="0"/>
        <v/>
      </c>
      <c r="H12" s="38"/>
      <c r="I12" s="38"/>
      <c r="J12" s="38"/>
      <c r="K12" s="39" t="str">
        <f t="shared" si="1"/>
        <v/>
      </c>
      <c r="L12" s="40"/>
    </row>
    <row r="13" spans="1:12" ht="25.9" customHeight="1" x14ac:dyDescent="0.25">
      <c r="A13" s="41" t="e">
        <f>IF(Summary!#REF!&lt;&gt;"",Summary!#REF!,"")</f>
        <v>#REF!</v>
      </c>
      <c r="B13" s="42" t="e">
        <f>IF(Summary!#REF!&lt;&gt;"",LEFT(Summary!#REF!)&amp;Summary!#REF!,"")</f>
        <v>#REF!</v>
      </c>
      <c r="C13" s="42" t="e">
        <f>IF(B13&lt;&gt;"",LOOKUP(LEFT(Summary!#REF!)&amp;INT(Summary!#REF!/5)*5,Implements!$C$13:$C$44,Implements!$D$13:$D$44),"")</f>
        <v>#REF!</v>
      </c>
      <c r="D13" s="38"/>
      <c r="E13" s="38"/>
      <c r="F13" s="38"/>
      <c r="G13" s="39" t="str">
        <f t="shared" si="0"/>
        <v/>
      </c>
      <c r="H13" s="38"/>
      <c r="I13" s="38"/>
      <c r="J13" s="38"/>
      <c r="K13" s="39" t="str">
        <f t="shared" si="1"/>
        <v/>
      </c>
      <c r="L13" s="40"/>
    </row>
    <row r="14" spans="1:12" ht="25.9" customHeight="1" x14ac:dyDescent="0.25">
      <c r="A14" s="41" t="str">
        <f>IF(Summary!A12&lt;&gt;"",Summary!A12,"")</f>
        <v>Heinl Martin</v>
      </c>
      <c r="B14" s="42" t="str">
        <f>IF(Summary!C12&lt;&gt;"",LEFT(Summary!B12)&amp;Summary!C12,"")</f>
        <v>M49</v>
      </c>
      <c r="C14" s="42" t="str">
        <f>IF(B14&lt;&gt;"",LOOKUP(LEFT(Summary!B12)&amp;INT(Summary!C12/5)*5,Implements!$C$13:$C$44,Implements!$D$13:$D$44),"")</f>
        <v>16lb</v>
      </c>
      <c r="D14" s="38"/>
      <c r="E14" s="38"/>
      <c r="F14" s="38"/>
      <c r="G14" s="39" t="str">
        <f t="shared" si="0"/>
        <v/>
      </c>
      <c r="H14" s="38"/>
      <c r="I14" s="38"/>
      <c r="J14" s="38"/>
      <c r="K14" s="39" t="str">
        <f t="shared" si="1"/>
        <v/>
      </c>
      <c r="L14" s="40"/>
    </row>
    <row r="15" spans="1:12" ht="25.9" customHeight="1" x14ac:dyDescent="0.25">
      <c r="A15" s="41" t="str">
        <f>IF(Summary!A13&lt;&gt;"",Summary!A13,"")</f>
        <v>Tlapák Michal</v>
      </c>
      <c r="B15" s="42" t="str">
        <f>IF(Summary!C13&lt;&gt;"",LEFT(Summary!B13)&amp;Summary!C13,"")</f>
        <v>M40</v>
      </c>
      <c r="C15" s="42" t="str">
        <f>IF(B15&lt;&gt;"",LOOKUP(LEFT(Summary!B13)&amp;INT(Summary!C13/5)*5,Implements!$C$13:$C$44,Implements!$D$13:$D$44),"")</f>
        <v>16lb</v>
      </c>
      <c r="D15" s="38"/>
      <c r="E15" s="38"/>
      <c r="F15" s="38"/>
      <c r="G15" s="39" t="str">
        <f t="shared" si="0"/>
        <v/>
      </c>
      <c r="H15" s="38"/>
      <c r="I15" s="38"/>
      <c r="J15" s="38"/>
      <c r="K15" s="39" t="str">
        <f t="shared" si="1"/>
        <v/>
      </c>
      <c r="L15" s="40"/>
    </row>
    <row r="16" spans="1:12" ht="25.9" customHeight="1" x14ac:dyDescent="0.25">
      <c r="A16" s="41" t="str">
        <f>IF(Summary!A14&lt;&gt;"",Summary!A14,"")</f>
        <v>Zákoucký Vít</v>
      </c>
      <c r="B16" s="42" t="str">
        <f>IF(Summary!C14&lt;&gt;"",LEFT(Summary!B14)&amp;Summary!C14,"")</f>
        <v>M44</v>
      </c>
      <c r="C16" s="42" t="str">
        <f>IF(B16&lt;&gt;"",LOOKUP(LEFT(Summary!B14)&amp;INT(Summary!C14/5)*5,Implements!$C$13:$C$44,Implements!$D$13:$D$44),"")</f>
        <v>16lb</v>
      </c>
      <c r="D16" s="38"/>
      <c r="E16" s="38"/>
      <c r="F16" s="38"/>
      <c r="G16" s="39" t="str">
        <f t="shared" si="0"/>
        <v/>
      </c>
      <c r="H16" s="38"/>
      <c r="I16" s="38"/>
      <c r="J16" s="38"/>
      <c r="K16" s="39" t="str">
        <f t="shared" si="1"/>
        <v/>
      </c>
      <c r="L16" s="40"/>
    </row>
    <row r="17" spans="1:12" ht="25.9" customHeight="1" x14ac:dyDescent="0.25">
      <c r="A17" s="41" t="str">
        <f>IF(Summary!A15&lt;&gt;"",Summary!A15,"")</f>
        <v>Zelinka Petr</v>
      </c>
      <c r="B17" s="42" t="str">
        <f>IF(Summary!C15&lt;&gt;"",LEFT(Summary!B15)&amp;Summary!C15,"")</f>
        <v>M54</v>
      </c>
      <c r="C17" s="42" t="str">
        <f>IF(B17&lt;&gt;"",LOOKUP(LEFT(Summary!B15)&amp;INT(Summary!C15/5)*5,Implements!$C$13:$C$44,Implements!$D$13:$D$44),"")</f>
        <v>6k</v>
      </c>
      <c r="D17" s="38"/>
      <c r="E17" s="38"/>
      <c r="F17" s="38"/>
      <c r="G17" s="39" t="str">
        <f t="shared" si="0"/>
        <v/>
      </c>
      <c r="H17" s="38"/>
      <c r="I17" s="38"/>
      <c r="J17" s="38"/>
      <c r="K17" s="39" t="str">
        <f t="shared" si="1"/>
        <v/>
      </c>
      <c r="L17" s="40"/>
    </row>
    <row r="18" spans="1:12" ht="25.9" customHeight="1" x14ac:dyDescent="0.25">
      <c r="A18" s="41" t="str">
        <f>IF(Summary!A16&lt;&gt;"",Summary!A16,"")</f>
        <v>Podzemský Václav</v>
      </c>
      <c r="B18" s="42" t="str">
        <f>IF(Summary!C16&lt;&gt;"",LEFT(Summary!B16)&amp;Summary!C16,"")</f>
        <v>M37</v>
      </c>
      <c r="C18" s="42" t="str">
        <f>IF(B18&lt;&gt;"",LOOKUP(LEFT(Summary!B16)&amp;INT(Summary!C16/5)*5,Implements!$C$13:$C$44,Implements!$D$13:$D$44),"")</f>
        <v>16lb</v>
      </c>
      <c r="D18" s="38"/>
      <c r="E18" s="38"/>
      <c r="F18" s="38"/>
      <c r="G18" s="39" t="str">
        <f t="shared" si="0"/>
        <v/>
      </c>
      <c r="H18" s="38"/>
      <c r="I18" s="38"/>
      <c r="J18" s="38"/>
      <c r="K18" s="39" t="str">
        <f t="shared" si="1"/>
        <v/>
      </c>
      <c r="L18" s="40"/>
    </row>
    <row r="19" spans="1:12" ht="25.9" customHeight="1" x14ac:dyDescent="0.25">
      <c r="A19" s="41" t="str">
        <f>IF(Summary!A17&lt;&gt;"",Summary!A17,"")</f>
        <v>Rus Vít</v>
      </c>
      <c r="B19" s="42" t="str">
        <f>IF(Summary!C17&lt;&gt;"",LEFT(Summary!B17)&amp;Summary!C17,"")</f>
        <v>M46</v>
      </c>
      <c r="C19" s="42" t="str">
        <f>IF(B19&lt;&gt;"",LOOKUP(LEFT(Summary!B17)&amp;INT(Summary!C17/5)*5,Implements!$C$13:$C$44,Implements!$D$13:$D$44),"")</f>
        <v>16lb</v>
      </c>
      <c r="D19" s="38"/>
      <c r="E19" s="38"/>
      <c r="F19" s="38"/>
      <c r="G19" s="39" t="str">
        <f t="shared" si="0"/>
        <v/>
      </c>
      <c r="H19" s="38"/>
      <c r="I19" s="38"/>
      <c r="J19" s="38"/>
      <c r="K19" s="39" t="str">
        <f t="shared" si="1"/>
        <v/>
      </c>
      <c r="L19" s="40"/>
    </row>
    <row r="20" spans="1:12" ht="25.9" customHeight="1" x14ac:dyDescent="0.25">
      <c r="A20" s="41" t="str">
        <f>IF(Summary!A18&lt;&gt;"",Summary!A18,"")</f>
        <v>Toman Václav</v>
      </c>
      <c r="B20" s="42" t="str">
        <f>IF(Summary!C18&lt;&gt;"",LEFT(Summary!B18)&amp;Summary!C18,"")</f>
        <v>M50</v>
      </c>
      <c r="C20" s="42" t="str">
        <f>IF(B20&lt;&gt;"",LOOKUP(LEFT(Summary!B18)&amp;INT(Summary!C18/5)*5,Implements!$C$13:$C$44,Implements!$D$13:$D$44),"")</f>
        <v>6k</v>
      </c>
      <c r="D20" s="38"/>
      <c r="E20" s="38"/>
      <c r="F20" s="38"/>
      <c r="G20" s="39" t="str">
        <f t="shared" si="0"/>
        <v/>
      </c>
      <c r="H20" s="38"/>
      <c r="I20" s="38"/>
      <c r="J20" s="38"/>
      <c r="K20" s="39" t="str">
        <f t="shared" si="1"/>
        <v/>
      </c>
      <c r="L20" s="40"/>
    </row>
    <row r="21" spans="1:12" ht="25.9" customHeight="1" x14ac:dyDescent="0.25">
      <c r="A21" s="41" t="str">
        <f>IF(Summary!A19&lt;&gt;"",Summary!A19,"")</f>
        <v/>
      </c>
      <c r="B21" s="42" t="str">
        <f>IF(Summary!C19&lt;&gt;"",LEFT(Summary!B19)&amp;Summary!C19,"")</f>
        <v/>
      </c>
      <c r="C21" s="42" t="str">
        <f>IF(B21&lt;&gt;"",LOOKUP(LEFT(Summary!B19)&amp;INT(Summary!C19/5)*5,Implements!$C$13:$C$44,Implements!$D$13:$D$44),"")</f>
        <v/>
      </c>
      <c r="D21" s="38"/>
      <c r="E21" s="38"/>
      <c r="F21" s="38"/>
      <c r="G21" s="39" t="str">
        <f t="shared" si="0"/>
        <v/>
      </c>
      <c r="H21" s="38"/>
      <c r="I21" s="38"/>
      <c r="J21" s="38"/>
      <c r="K21" s="39" t="str">
        <f t="shared" si="1"/>
        <v/>
      </c>
      <c r="L21" s="40"/>
    </row>
    <row r="22" spans="1:12" ht="25.9" customHeight="1" x14ac:dyDescent="0.25">
      <c r="A22" s="41" t="str">
        <f>IF(Summary!A20&lt;&gt;"",Summary!A20,"")</f>
        <v>Zwolski Edward</v>
      </c>
      <c r="B22" s="42" t="str">
        <f>IF(Summary!C20&lt;&gt;"",LEFT(Summary!B20)&amp;Summary!C20,"")</f>
        <v>M66</v>
      </c>
      <c r="C22" s="42" t="str">
        <f>IF(B22&lt;&gt;"",LOOKUP(LEFT(Summary!B20)&amp;INT(Summary!C20/5)*5,Implements!$C$13:$C$44,Implements!$D$13:$D$44),"")</f>
        <v>5k</v>
      </c>
      <c r="D22" s="38"/>
      <c r="E22" s="38"/>
      <c r="F22" s="38"/>
      <c r="G22" s="39" t="str">
        <f t="shared" si="0"/>
        <v/>
      </c>
      <c r="H22" s="38"/>
      <c r="I22" s="38"/>
      <c r="J22" s="38"/>
      <c r="K22" s="39" t="str">
        <f t="shared" si="1"/>
        <v/>
      </c>
      <c r="L22" s="40"/>
    </row>
    <row r="23" spans="1:12" ht="25.9" customHeight="1" x14ac:dyDescent="0.25">
      <c r="A23" s="41" t="str">
        <f>IF(Summary!A21&lt;&gt;"",Summary!A21,"")</f>
        <v>Taibr Pavel</v>
      </c>
      <c r="B23" s="42" t="str">
        <f>IF(Summary!C21&lt;&gt;"",LEFT(Summary!B21)&amp;Summary!C21,"")</f>
        <v>M66</v>
      </c>
      <c r="C23" s="42" t="str">
        <f>IF(B23&lt;&gt;"",LOOKUP(LEFT(Summary!B21)&amp;INT(Summary!C21/5)*5,Implements!$C$13:$C$44,Implements!$D$13:$D$44),"")</f>
        <v>5k</v>
      </c>
      <c r="D23" s="38"/>
      <c r="E23" s="38"/>
      <c r="F23" s="38"/>
      <c r="G23" s="39" t="str">
        <f t="shared" si="0"/>
        <v/>
      </c>
      <c r="H23" s="38"/>
      <c r="I23" s="38"/>
      <c r="J23" s="38"/>
      <c r="K23" s="39" t="str">
        <f t="shared" si="1"/>
        <v/>
      </c>
      <c r="L23" s="40"/>
    </row>
    <row r="24" spans="1:12" ht="25.9" customHeight="1" x14ac:dyDescent="0.25">
      <c r="A24" s="41" t="e">
        <f>IF(Summary!#REF!&lt;&gt;"",Summary!#REF!,"")</f>
        <v>#REF!</v>
      </c>
      <c r="B24" s="42" t="e">
        <f>IF(Summary!#REF!&lt;&gt;"",LEFT(Summary!#REF!)&amp;Summary!#REF!,"")</f>
        <v>#REF!</v>
      </c>
      <c r="C24" s="42" t="e">
        <f>IF(B24&lt;&gt;"",LOOKUP(LEFT(Summary!#REF!)&amp;INT(Summary!#REF!/5)*5,Implements!$C$13:$C$44,Implements!$D$13:$D$44),"")</f>
        <v>#REF!</v>
      </c>
      <c r="D24" s="38"/>
      <c r="E24" s="38"/>
      <c r="F24" s="38"/>
      <c r="G24" s="39" t="str">
        <f t="shared" si="0"/>
        <v/>
      </c>
      <c r="H24" s="38"/>
      <c r="I24" s="38"/>
      <c r="J24" s="38"/>
      <c r="K24" s="39" t="str">
        <f t="shared" si="1"/>
        <v/>
      </c>
      <c r="L24" s="40"/>
    </row>
    <row r="25" spans="1:12" ht="25.9" customHeight="1" x14ac:dyDescent="0.25">
      <c r="A25" s="41" t="str">
        <f>IF(Summary!A22&lt;&gt;"",Summary!A22,"")</f>
        <v>Veleba Pavel</v>
      </c>
      <c r="B25" s="42" t="str">
        <f>IF(Summary!C22&lt;&gt;"",LEFT(Summary!B22)&amp;Summary!C22,"")</f>
        <v>M69</v>
      </c>
      <c r="C25" s="42" t="str">
        <f>IF(B25&lt;&gt;"",LOOKUP(LEFT(Summary!B22)&amp;INT(Summary!C22/5)*5,Implements!$C$13:$C$44,Implements!$D$13:$D$44),"")</f>
        <v>5k</v>
      </c>
      <c r="D25" s="38"/>
      <c r="E25" s="38"/>
      <c r="F25" s="38"/>
      <c r="G25" s="39" t="str">
        <f t="shared" si="0"/>
        <v/>
      </c>
      <c r="H25" s="38"/>
      <c r="I25" s="38"/>
      <c r="J25" s="38"/>
      <c r="K25" s="39" t="str">
        <f t="shared" si="1"/>
        <v/>
      </c>
      <c r="L25" s="40"/>
    </row>
    <row r="26" spans="1:12" ht="25.9" customHeight="1" x14ac:dyDescent="0.25">
      <c r="A26" s="41" t="e">
        <f>IF(Summary!#REF!&lt;&gt;"",Summary!#REF!,"")</f>
        <v>#REF!</v>
      </c>
      <c r="B26" s="42" t="e">
        <f>IF(Summary!#REF!&lt;&gt;"",LEFT(Summary!#REF!)&amp;Summary!#REF!,"")</f>
        <v>#REF!</v>
      </c>
      <c r="C26" s="42" t="e">
        <f>IF(B26&lt;&gt;"",LOOKUP(LEFT(Summary!#REF!)&amp;INT(Summary!#REF!/5)*5,Implements!$C$13:$C$44,Implements!$D$13:$D$44),"")</f>
        <v>#REF!</v>
      </c>
      <c r="D26" s="38"/>
      <c r="E26" s="38"/>
      <c r="F26" s="38"/>
      <c r="G26" s="39" t="str">
        <f t="shared" si="0"/>
        <v/>
      </c>
      <c r="H26" s="38"/>
      <c r="I26" s="38"/>
      <c r="J26" s="38"/>
      <c r="K26" s="39" t="str">
        <f t="shared" si="1"/>
        <v/>
      </c>
      <c r="L26" s="40"/>
    </row>
    <row r="27" spans="1:12" ht="25.9" customHeight="1" x14ac:dyDescent="0.25">
      <c r="A27" s="41" t="str">
        <f>IF(Summary!A23&lt;&gt;"",Summary!A23,"")</f>
        <v>Šolar Jiří</v>
      </c>
      <c r="B27" s="42" t="str">
        <f>IF(Summary!C23&lt;&gt;"",LEFT(Summary!B23)&amp;Summary!C23,"")</f>
        <v>M68</v>
      </c>
      <c r="C27" s="42" t="str">
        <f>IF(B27&lt;&gt;"",LOOKUP(LEFT(Summary!B23)&amp;INT(Summary!C23/5)*5,Implements!$C$13:$C$44,Implements!$D$13:$D$44),"")</f>
        <v>5k</v>
      </c>
      <c r="D27" s="38"/>
      <c r="E27" s="38"/>
      <c r="F27" s="38"/>
      <c r="G27" s="39" t="str">
        <f t="shared" si="0"/>
        <v/>
      </c>
      <c r="H27" s="38"/>
      <c r="I27" s="38"/>
      <c r="J27" s="38"/>
      <c r="K27" s="39" t="str">
        <f t="shared" si="1"/>
        <v/>
      </c>
      <c r="L27" s="40"/>
    </row>
    <row r="28" spans="1:12" ht="25.9" customHeight="1" x14ac:dyDescent="0.25">
      <c r="A28" s="41" t="str">
        <f>IF(Summary!A24&lt;&gt;"",Summary!A24,"")</f>
        <v>Sosna Václav</v>
      </c>
      <c r="B28" s="42" t="str">
        <f>IF(Summary!C24&lt;&gt;"",LEFT(Summary!B24)&amp;Summary!C24,"")</f>
        <v>M74</v>
      </c>
      <c r="C28" s="42" t="str">
        <f>IF(B28&lt;&gt;"",LOOKUP(LEFT(Summary!B24)&amp;INT(Summary!C24/5)*5,Implements!$C$13:$C$44,Implements!$D$13:$D$44),"")</f>
        <v>4k</v>
      </c>
      <c r="D28" s="38"/>
      <c r="E28" s="38"/>
      <c r="F28" s="38"/>
      <c r="G28" s="39" t="str">
        <f t="shared" si="0"/>
        <v/>
      </c>
      <c r="H28" s="38"/>
      <c r="I28" s="38"/>
      <c r="J28" s="38"/>
      <c r="K28" s="39" t="str">
        <f t="shared" si="1"/>
        <v/>
      </c>
      <c r="L28" s="40"/>
    </row>
    <row r="29" spans="1:12" ht="25.9" customHeight="1" x14ac:dyDescent="0.25">
      <c r="A29" s="41" t="str">
        <f>IF(Summary!A25&lt;&gt;"",Summary!A25,"")</f>
        <v>Dráb František</v>
      </c>
      <c r="B29" s="42" t="str">
        <f>IF(Summary!C25&lt;&gt;"",LEFT(Summary!B25)&amp;Summary!C25,"")</f>
        <v>M72</v>
      </c>
      <c r="C29" s="42" t="str">
        <f>IF(B29&lt;&gt;"",LOOKUP(LEFT(Summary!B25)&amp;INT(Summary!C25/5)*5,Implements!$C$13:$C$44,Implements!$D$13:$D$44),"")</f>
        <v>4k</v>
      </c>
      <c r="D29" s="38"/>
      <c r="E29" s="38"/>
      <c r="F29" s="38"/>
      <c r="G29" s="39" t="str">
        <f t="shared" si="0"/>
        <v/>
      </c>
      <c r="H29" s="38"/>
      <c r="I29" s="38"/>
      <c r="J29" s="38"/>
      <c r="K29" s="39" t="str">
        <f t="shared" si="1"/>
        <v/>
      </c>
      <c r="L29" s="40"/>
    </row>
    <row r="30" spans="1:12" ht="25.9" customHeight="1" x14ac:dyDescent="0.25">
      <c r="A30" s="41" t="str">
        <f>IF(Summary!A26&lt;&gt;"",Summary!A26,"")</f>
        <v>Kužel Josef</v>
      </c>
      <c r="B30" s="42" t="str">
        <f>IF(Summary!C26&lt;&gt;"",LEFT(Summary!B26)&amp;Summary!C26,"")</f>
        <v>M73</v>
      </c>
      <c r="C30" s="42" t="str">
        <f>IF(B30&lt;&gt;"",LOOKUP(LEFT(Summary!B26)&amp;INT(Summary!C26/5)*5,Implements!$C$13:$C$44,Implements!$D$13:$D$44),"")</f>
        <v>4k</v>
      </c>
      <c r="D30" s="38"/>
      <c r="E30" s="38"/>
      <c r="F30" s="38"/>
      <c r="G30" s="39" t="str">
        <f t="shared" si="0"/>
        <v/>
      </c>
      <c r="H30" s="38"/>
      <c r="I30" s="38"/>
      <c r="J30" s="38"/>
      <c r="K30" s="39" t="str">
        <f t="shared" si="1"/>
        <v/>
      </c>
      <c r="L30" s="40"/>
    </row>
    <row r="31" spans="1:12" ht="25.9" customHeight="1" x14ac:dyDescent="0.25">
      <c r="A31" s="41" t="str">
        <f>IF(Summary!A27&lt;&gt;"",Summary!A27,"")</f>
        <v>Kašpar Zdeněk</v>
      </c>
      <c r="B31" s="42" t="str">
        <f>IF(Summary!C27&lt;&gt;"",LEFT(Summary!B27)&amp;Summary!C27,"")</f>
        <v>M74</v>
      </c>
      <c r="C31" s="42" t="str">
        <f>IF(B31&lt;&gt;"",LOOKUP(LEFT(Summary!B27)&amp;INT(Summary!C27/5)*5,Implements!$C$13:$C$44,Implements!$D$13:$D$44),"")</f>
        <v>4k</v>
      </c>
      <c r="D31" s="38"/>
      <c r="E31" s="38"/>
      <c r="F31" s="38"/>
      <c r="G31" s="39" t="str">
        <f t="shared" si="0"/>
        <v/>
      </c>
      <c r="H31" s="38"/>
      <c r="I31" s="38"/>
      <c r="J31" s="38"/>
      <c r="K31" s="39" t="str">
        <f t="shared" si="1"/>
        <v/>
      </c>
      <c r="L31" s="40"/>
    </row>
    <row r="32" spans="1:12" ht="25.9" customHeight="1" x14ac:dyDescent="0.25">
      <c r="A32" s="41" t="str">
        <f>IF(Summary!A28&lt;&gt;"",Summary!A28,"")</f>
        <v>Řechka Bedřich</v>
      </c>
      <c r="B32" s="42" t="str">
        <f>IF(Summary!C28&lt;&gt;"",LEFT(Summary!B28)&amp;Summary!C28,"")</f>
        <v>M71</v>
      </c>
      <c r="C32" s="42" t="str">
        <f>IF(B32&lt;&gt;"",LOOKUP(LEFT(Summary!B28)&amp;INT(Summary!C28/5)*5,Implements!$C$13:$C$44,Implements!$D$13:$D$44),"")</f>
        <v>4k</v>
      </c>
      <c r="D32" s="38"/>
      <c r="E32" s="38"/>
      <c r="F32" s="38"/>
      <c r="G32" s="39" t="str">
        <f t="shared" si="0"/>
        <v/>
      </c>
      <c r="H32" s="38"/>
      <c r="I32" s="38"/>
      <c r="J32" s="38"/>
      <c r="K32" s="39" t="str">
        <f t="shared" si="1"/>
        <v/>
      </c>
      <c r="L32" s="40"/>
    </row>
    <row r="33" spans="1:12" ht="25.9" customHeight="1" x14ac:dyDescent="0.25">
      <c r="A33" s="41" t="str">
        <f>IF(Summary!A29&lt;&gt;"",Summary!A29,"")</f>
        <v>Filip Petr</v>
      </c>
      <c r="B33" s="42" t="str">
        <f>IF(Summary!C29&lt;&gt;"",LEFT(Summary!B29)&amp;Summary!C29,"")</f>
        <v>M71</v>
      </c>
      <c r="C33" s="42" t="str">
        <f>IF(B33&lt;&gt;"",LOOKUP(LEFT(Summary!B29)&amp;INT(Summary!C29/5)*5,Implements!$C$13:$C$44,Implements!$D$13:$D$44),"")</f>
        <v>4k</v>
      </c>
      <c r="D33" s="38"/>
      <c r="E33" s="38"/>
      <c r="F33" s="38"/>
      <c r="G33" s="39" t="str">
        <f t="shared" si="0"/>
        <v/>
      </c>
      <c r="H33" s="38"/>
      <c r="I33" s="38"/>
      <c r="J33" s="38"/>
      <c r="K33" s="39" t="str">
        <f t="shared" si="1"/>
        <v/>
      </c>
      <c r="L33" s="40"/>
    </row>
    <row r="34" spans="1:12" ht="25.9" customHeight="1" x14ac:dyDescent="0.25">
      <c r="A34" s="41" t="str">
        <f>IF(Summary!A30&lt;&gt;"",Summary!A30,"")</f>
        <v/>
      </c>
      <c r="B34" s="42" t="str">
        <f>IF(Summary!C30&lt;&gt;"",LEFT(Summary!B30)&amp;Summary!C30,"")</f>
        <v/>
      </c>
      <c r="C34" s="42" t="str">
        <f>IF(B34&lt;&gt;"",LOOKUP(LEFT(Summary!B30)&amp;INT(Summary!C30/5)*5,Implements!$C$13:$C$44,Implements!$D$13:$D$44),"")</f>
        <v/>
      </c>
      <c r="D34" s="38"/>
      <c r="E34" s="38"/>
      <c r="F34" s="38"/>
      <c r="G34" s="39" t="str">
        <f t="shared" si="0"/>
        <v/>
      </c>
      <c r="H34" s="38"/>
      <c r="I34" s="38"/>
      <c r="J34" s="38"/>
      <c r="K34" s="39" t="str">
        <f t="shared" si="1"/>
        <v/>
      </c>
      <c r="L34" s="40"/>
    </row>
    <row r="35" spans="1:12" ht="25.9" customHeight="1" x14ac:dyDescent="0.25">
      <c r="A35" s="41" t="e">
        <f>IF(Summary!#REF!&lt;&gt;"",Summary!#REF!,"")</f>
        <v>#REF!</v>
      </c>
      <c r="B35" s="42" t="e">
        <f>IF(Summary!#REF!&lt;&gt;"",LEFT(Summary!#REF!)&amp;Summary!#REF!,"")</f>
        <v>#REF!</v>
      </c>
      <c r="C35" s="42" t="e">
        <f>IF(B35&lt;&gt;"",LOOKUP(LEFT(Summary!#REF!)&amp;INT(Summary!#REF!/5)*5,Implements!$C$13:$C$44,Implements!$D$13:$D$44),"")</f>
        <v>#REF!</v>
      </c>
      <c r="D35" s="38"/>
      <c r="E35" s="38"/>
      <c r="F35" s="38"/>
      <c r="G35" s="39" t="str">
        <f t="shared" si="0"/>
        <v/>
      </c>
      <c r="H35" s="38"/>
      <c r="I35" s="38"/>
      <c r="J35" s="38"/>
      <c r="K35" s="39" t="str">
        <f t="shared" si="1"/>
        <v/>
      </c>
      <c r="L35" s="40"/>
    </row>
    <row r="36" spans="1:12" ht="25.9" customHeight="1" x14ac:dyDescent="0.25">
      <c r="A36" s="41" t="str">
        <f>IF(Summary!A31&lt;&gt;"",Summary!A31,"")</f>
        <v>Noasová Jindřiška</v>
      </c>
      <c r="B36" s="42" t="str">
        <f>IF(Summary!C31&lt;&gt;"",LEFT(Summary!B31)&amp;Summary!C31,"")</f>
        <v>F44</v>
      </c>
      <c r="C36" s="42" t="str">
        <f>IF(B36&lt;&gt;"",LOOKUP(LEFT(Summary!B31)&amp;INT(Summary!C31/5)*5,Implements!$C$13:$C$44,Implements!$D$13:$D$44),"")</f>
        <v>4k</v>
      </c>
      <c r="D36" s="38"/>
      <c r="E36" s="38"/>
      <c r="F36" s="38"/>
      <c r="G36" s="39" t="str">
        <f t="shared" si="0"/>
        <v/>
      </c>
      <c r="H36" s="38"/>
      <c r="I36" s="38"/>
      <c r="J36" s="38"/>
      <c r="K36" s="39" t="str">
        <f t="shared" si="1"/>
        <v/>
      </c>
      <c r="L36" s="40"/>
    </row>
    <row r="37" spans="1:12" ht="25.9" customHeight="1" x14ac:dyDescent="0.25">
      <c r="A37" s="41" t="str">
        <f>IF(Summary!A32&lt;&gt;"",Summary!A32,"")</f>
        <v>Čapková Jana</v>
      </c>
      <c r="B37" s="42" t="str">
        <f>IF(Summary!C32&lt;&gt;"",LEFT(Summary!B32)&amp;Summary!C32,"")</f>
        <v>F48</v>
      </c>
      <c r="C37" s="42" t="str">
        <f>IF(B37&lt;&gt;"",LOOKUP(LEFT(Summary!B32)&amp;INT(Summary!C32/5)*5,Implements!$C$13:$C$44,Implements!$D$13:$D$44),"")</f>
        <v>4k</v>
      </c>
      <c r="D37" s="38"/>
      <c r="E37" s="38"/>
      <c r="F37" s="38"/>
      <c r="G37" s="39" t="str">
        <f t="shared" si="0"/>
        <v/>
      </c>
      <c r="H37" s="38"/>
      <c r="I37" s="38"/>
      <c r="J37" s="38"/>
      <c r="K37" s="39" t="str">
        <f t="shared" si="1"/>
        <v/>
      </c>
      <c r="L37" s="40"/>
    </row>
    <row r="38" spans="1:12" ht="25.9" customHeight="1" x14ac:dyDescent="0.25">
      <c r="A38" s="41" t="str">
        <f>IF(Summary!A33&lt;&gt;"",Summary!A33,"")</f>
        <v>Dvořáková Dana</v>
      </c>
      <c r="B38" s="42" t="str">
        <f>IF(Summary!C33&lt;&gt;"",LEFT(Summary!B33)&amp;Summary!C33,"")</f>
        <v>F50</v>
      </c>
      <c r="C38" s="42" t="str">
        <f>IF(B38&lt;&gt;"",LOOKUP(LEFT(Summary!B33)&amp;INT(Summary!C33/5)*5,Implements!$C$13:$C$44,Implements!$D$13:$D$44),"")</f>
        <v>3k</v>
      </c>
      <c r="D38" s="38"/>
      <c r="E38" s="38"/>
      <c r="F38" s="38"/>
      <c r="G38" s="39" t="str">
        <f t="shared" si="0"/>
        <v/>
      </c>
      <c r="H38" s="38"/>
      <c r="I38" s="38"/>
      <c r="J38" s="38"/>
      <c r="K38" s="39" t="str">
        <f t="shared" si="1"/>
        <v/>
      </c>
      <c r="L38" s="40"/>
    </row>
    <row r="39" spans="1:12" ht="25.9" customHeight="1" x14ac:dyDescent="0.25">
      <c r="A39" s="41" t="e">
        <f>IF(Summary!#REF!&lt;&gt;"",Summary!#REF!,"")</f>
        <v>#REF!</v>
      </c>
      <c r="B39" s="42" t="e">
        <f>IF(Summary!#REF!&lt;&gt;"",LEFT(Summary!#REF!)&amp;Summary!#REF!,"")</f>
        <v>#REF!</v>
      </c>
      <c r="C39" s="42" t="e">
        <f>IF(B39&lt;&gt;"",LOOKUP(LEFT(Summary!#REF!)&amp;INT(Summary!#REF!/5)*5,Implements!$C$13:$C$44,Implements!$D$13:$D$44),"")</f>
        <v>#REF!</v>
      </c>
      <c r="D39" s="38"/>
      <c r="E39" s="38"/>
      <c r="F39" s="38"/>
      <c r="G39" s="39" t="str">
        <f t="shared" si="0"/>
        <v/>
      </c>
      <c r="H39" s="38"/>
      <c r="I39" s="38"/>
      <c r="J39" s="38"/>
      <c r="K39" s="39" t="str">
        <f t="shared" si="1"/>
        <v/>
      </c>
      <c r="L39" s="40"/>
    </row>
    <row r="40" spans="1:12" ht="25.9" customHeight="1" x14ac:dyDescent="0.25">
      <c r="A40" s="41" t="str">
        <f>IF(Summary!A34&lt;&gt;"",Summary!A34,"")</f>
        <v>Šašková Irena</v>
      </c>
      <c r="B40" s="42" t="str">
        <f>IF(Summary!C34&lt;&gt;"",LEFT(Summary!B34)&amp;Summary!C34,"")</f>
        <v>F57</v>
      </c>
      <c r="C40" s="42" t="str">
        <f>IF(B40&lt;&gt;"",LOOKUP(LEFT(Summary!B34)&amp;INT(Summary!C34/5)*5,Implements!$C$13:$C$44,Implements!$D$13:$D$44),"")</f>
        <v>3k</v>
      </c>
      <c r="D40" s="38"/>
      <c r="E40" s="38"/>
      <c r="F40" s="38"/>
      <c r="G40" s="39" t="str">
        <f t="shared" si="0"/>
        <v/>
      </c>
      <c r="H40" s="38"/>
      <c r="I40" s="38"/>
      <c r="J40" s="38"/>
      <c r="K40" s="39" t="str">
        <f t="shared" si="1"/>
        <v/>
      </c>
      <c r="L40" s="40"/>
    </row>
    <row r="41" spans="1:12" ht="25.9" customHeight="1" x14ac:dyDescent="0.25">
      <c r="A41" s="41" t="e">
        <f>IF(Summary!#REF!&lt;&gt;"",Summary!#REF!,"")</f>
        <v>#REF!</v>
      </c>
      <c r="B41" s="42" t="e">
        <f>IF(Summary!#REF!&lt;&gt;"",LEFT(Summary!#REF!)&amp;Summary!#REF!,"")</f>
        <v>#REF!</v>
      </c>
      <c r="C41" s="42" t="e">
        <f>IF(B41&lt;&gt;"",LOOKUP(LEFT(Summary!#REF!)&amp;INT(Summary!#REF!/5)*5,Implements!$C$13:$C$44,Implements!$D$13:$D$44),"")</f>
        <v>#REF!</v>
      </c>
      <c r="D41" s="38"/>
      <c r="E41" s="38"/>
      <c r="F41" s="38"/>
      <c r="G41" s="39" t="str">
        <f t="shared" si="0"/>
        <v/>
      </c>
      <c r="H41" s="38"/>
      <c r="I41" s="38"/>
      <c r="J41" s="38"/>
      <c r="K41" s="39" t="str">
        <f t="shared" si="1"/>
        <v/>
      </c>
      <c r="L41" s="40"/>
    </row>
    <row r="42" spans="1:12" ht="25.9" customHeight="1" x14ac:dyDescent="0.25">
      <c r="A42" s="41" t="str">
        <f>IF(Summary!A35&lt;&gt;"",Summary!A35,"")</f>
        <v>Úlehlová Klára</v>
      </c>
      <c r="B42" s="42" t="str">
        <f>IF(Summary!C35&lt;&gt;"",LEFT(Summary!B35)&amp;Summary!C35,"")</f>
        <v>F40</v>
      </c>
      <c r="C42" s="42" t="str">
        <f>IF(B42&lt;&gt;"",LOOKUP(LEFT(Summary!B35)&amp;INT(Summary!C35/5)*5,Implements!$C$13:$C$44,Implements!$D$13:$D$44),"")</f>
        <v>4k</v>
      </c>
      <c r="D42" s="38"/>
      <c r="E42" s="38"/>
      <c r="F42" s="38"/>
      <c r="G42" s="39" t="str">
        <f t="shared" si="0"/>
        <v/>
      </c>
      <c r="H42" s="38"/>
      <c r="I42" s="38"/>
      <c r="J42" s="38"/>
      <c r="K42" s="39" t="str">
        <f t="shared" si="1"/>
        <v/>
      </c>
      <c r="L42" s="40"/>
    </row>
    <row r="43" spans="1:12" ht="25.9" customHeight="1" x14ac:dyDescent="0.25">
      <c r="A43" s="41" t="str">
        <f>IF(Summary!A36&lt;&gt;"",Summary!A36,"")</f>
        <v/>
      </c>
      <c r="B43" s="42" t="str">
        <f>IF(Summary!C36&lt;&gt;"",LEFT(Summary!B36)&amp;Summary!C36,"")</f>
        <v/>
      </c>
      <c r="C43" s="42" t="str">
        <f>IF(B43&lt;&gt;"",LOOKUP(LEFT(Summary!B36)&amp;INT(Summary!C36/5)*5,Implements!$C$13:$C$44,Implements!$D$13:$D$44),"")</f>
        <v/>
      </c>
      <c r="D43" s="38"/>
      <c r="E43" s="38"/>
      <c r="F43" s="38"/>
      <c r="G43" s="39" t="str">
        <f t="shared" si="0"/>
        <v/>
      </c>
      <c r="H43" s="38"/>
      <c r="I43" s="38"/>
      <c r="J43" s="38"/>
      <c r="K43" s="39" t="str">
        <f t="shared" si="1"/>
        <v/>
      </c>
      <c r="L43" s="40"/>
    </row>
    <row r="44" spans="1:12" ht="25.9" customHeight="1" x14ac:dyDescent="0.25">
      <c r="A44" s="41" t="str">
        <f>IF(Summary!A37&lt;&gt;"",Summary!A37,"")</f>
        <v/>
      </c>
      <c r="B44" s="42" t="str">
        <f>IF(Summary!C37&lt;&gt;"",LEFT(Summary!B37)&amp;Summary!C37,"")</f>
        <v/>
      </c>
      <c r="C44" s="42" t="str">
        <f>IF(B44&lt;&gt;"",LOOKUP(LEFT(Summary!B37)&amp;INT(Summary!C37/5)*5,Implements!$C$13:$C$44,Implements!$D$13:$D$44),"")</f>
        <v/>
      </c>
      <c r="D44" s="38"/>
      <c r="E44" s="38"/>
      <c r="F44" s="38"/>
      <c r="G44" s="39" t="str">
        <f t="shared" si="0"/>
        <v/>
      </c>
      <c r="H44" s="38"/>
      <c r="I44" s="38"/>
      <c r="J44" s="38"/>
      <c r="K44" s="39" t="str">
        <f t="shared" si="1"/>
        <v/>
      </c>
      <c r="L44" s="40"/>
    </row>
    <row r="45" spans="1:12" ht="25.9" customHeight="1" x14ac:dyDescent="0.25">
      <c r="A45" s="41" t="str">
        <f>IF(Summary!A38&lt;&gt;"",Summary!A38,"")</f>
        <v>Rycková Ema</v>
      </c>
      <c r="B45" s="42" t="str">
        <f>IF(Summary!C38&lt;&gt;"",LEFT(Summary!B38)&amp;Summary!C38,"")</f>
        <v>F66</v>
      </c>
      <c r="C45" s="42" t="str">
        <f>IF(B45&lt;&gt;"",LOOKUP(LEFT(Summary!B38)&amp;INT(Summary!C38/5)*5,Implements!$C$13:$C$44,Implements!$D$13:$D$44),"")</f>
        <v>3k</v>
      </c>
      <c r="D45" s="38"/>
      <c r="E45" s="38"/>
      <c r="F45" s="38"/>
      <c r="G45" s="39" t="str">
        <f t="shared" si="0"/>
        <v/>
      </c>
      <c r="H45" s="38"/>
      <c r="I45" s="38"/>
      <c r="J45" s="38"/>
      <c r="K45" s="39" t="str">
        <f t="shared" si="1"/>
        <v/>
      </c>
      <c r="L45" s="40"/>
    </row>
    <row r="46" spans="1:12" ht="25.9" customHeight="1" x14ac:dyDescent="0.25">
      <c r="A46" s="41" t="str">
        <f>IF(Summary!A39&lt;&gt;"",Summary!A39,"")</f>
        <v>Pumprlová Zuzana</v>
      </c>
      <c r="B46" s="42" t="str">
        <f>IF(Summary!C39&lt;&gt;"",LEFT(Summary!B39)&amp;Summary!C39,"")</f>
        <v>F61</v>
      </c>
      <c r="C46" s="42" t="str">
        <f>IF(B46&lt;&gt;"",LOOKUP(LEFT(Summary!B39)&amp;INT(Summary!C39/5)*5,Implements!$C$13:$C$44,Implements!$D$13:$D$44),"")</f>
        <v>3k</v>
      </c>
      <c r="D46" s="38"/>
      <c r="E46" s="38"/>
      <c r="F46" s="38"/>
      <c r="G46" s="39" t="str">
        <f t="shared" si="0"/>
        <v/>
      </c>
      <c r="H46" s="38"/>
      <c r="I46" s="38"/>
      <c r="J46" s="38"/>
      <c r="K46" s="39" t="str">
        <f t="shared" si="1"/>
        <v/>
      </c>
      <c r="L46" s="40"/>
    </row>
    <row r="47" spans="1:12" ht="25.9" customHeight="1" x14ac:dyDescent="0.25">
      <c r="A47" s="41" t="str">
        <f>IF(Summary!A40&lt;&gt;"",Summary!A40,"")</f>
        <v>Stahlová Irena</v>
      </c>
      <c r="B47" s="42" t="str">
        <f>IF(Summary!C40&lt;&gt;"",LEFT(Summary!B40)&amp;Summary!C40,"")</f>
        <v>F63</v>
      </c>
      <c r="C47" s="42" t="str">
        <f>IF(B47&lt;&gt;"",LOOKUP(LEFT(Summary!B40)&amp;INT(Summary!C40/5)*5,Implements!$C$13:$C$44,Implements!$D$13:$D$44),"")</f>
        <v>3k</v>
      </c>
      <c r="D47" s="38"/>
      <c r="E47" s="38"/>
      <c r="F47" s="38"/>
      <c r="G47" s="39" t="str">
        <f t="shared" si="0"/>
        <v/>
      </c>
      <c r="H47" s="38"/>
      <c r="I47" s="38"/>
      <c r="J47" s="38"/>
      <c r="K47" s="39" t="str">
        <f t="shared" si="1"/>
        <v/>
      </c>
      <c r="L47" s="40"/>
    </row>
    <row r="48" spans="1:12" ht="25.9" customHeight="1" x14ac:dyDescent="0.25">
      <c r="A48" s="41" t="str">
        <f>IF(Summary!A41&lt;&gt;"",Summary!A41,"")</f>
        <v>Váňáčová Irena</v>
      </c>
      <c r="B48" s="42" t="str">
        <f>IF(Summary!C41&lt;&gt;"",LEFT(Summary!B41)&amp;Summary!C41,"")</f>
        <v>F63</v>
      </c>
      <c r="C48" s="42" t="str">
        <f>IF(B48&lt;&gt;"",LOOKUP(LEFT(Summary!B41)&amp;INT(Summary!C41/5)*5,Implements!$C$13:$C$44,Implements!$D$13:$D$44),"")</f>
        <v>3k</v>
      </c>
      <c r="D48" s="38"/>
      <c r="E48" s="38"/>
      <c r="F48" s="38"/>
      <c r="G48" s="39" t="str">
        <f t="shared" si="0"/>
        <v/>
      </c>
      <c r="H48" s="38"/>
      <c r="I48" s="38"/>
      <c r="J48" s="38"/>
      <c r="K48" s="39" t="str">
        <f t="shared" si="1"/>
        <v/>
      </c>
      <c r="L48" s="40"/>
    </row>
    <row r="49" spans="1:12" ht="25.9" customHeight="1" x14ac:dyDescent="0.25">
      <c r="A49" s="41" t="str">
        <f>IF(Summary!A42&lt;&gt;"",Summary!A42,"")</f>
        <v/>
      </c>
      <c r="B49" s="42" t="str">
        <f>IF(Summary!C42&lt;&gt;"",LEFT(Summary!B42)&amp;Summary!C42,"")</f>
        <v/>
      </c>
      <c r="C49" s="42" t="str">
        <f>IF(B49&lt;&gt;"",LOOKUP(LEFT(Summary!B42)&amp;INT(Summary!C42/5)*5,Implements!$C$13:$C$44,Implements!$D$13:$D$44),"")</f>
        <v/>
      </c>
      <c r="D49" s="38"/>
      <c r="E49" s="38"/>
      <c r="F49" s="38"/>
      <c r="G49" s="39" t="str">
        <f t="shared" si="0"/>
        <v/>
      </c>
      <c r="H49" s="38"/>
      <c r="I49" s="38"/>
      <c r="J49" s="38"/>
      <c r="K49" s="39" t="str">
        <f t="shared" si="1"/>
        <v/>
      </c>
      <c r="L49" s="40"/>
    </row>
    <row r="50" spans="1:12" ht="25.9" customHeight="1" x14ac:dyDescent="0.25">
      <c r="A50" s="41" t="str">
        <f>IF(Summary!A43&lt;&gt;"",Summary!A43,"")</f>
        <v/>
      </c>
      <c r="B50" s="42" t="str">
        <f>IF(Summary!C43&lt;&gt;"",LEFT(Summary!B43)&amp;Summary!C43,"")</f>
        <v/>
      </c>
      <c r="C50" s="42" t="str">
        <f>IF(B50&lt;&gt;"",LOOKUP(LEFT(Summary!B43)&amp;INT(Summary!C43/5)*5,Implements!$C$13:$C$44,Implements!$D$13:$D$44),"")</f>
        <v/>
      </c>
      <c r="D50" s="38"/>
      <c r="E50" s="38"/>
      <c r="F50" s="38"/>
      <c r="G50" s="39" t="str">
        <f t="shared" si="0"/>
        <v/>
      </c>
      <c r="H50" s="38"/>
      <c r="I50" s="38"/>
      <c r="J50" s="38"/>
      <c r="K50" s="39" t="str">
        <f t="shared" si="1"/>
        <v/>
      </c>
      <c r="L50" s="40"/>
    </row>
    <row r="51" spans="1:12" ht="25.9" customHeight="1" x14ac:dyDescent="0.25">
      <c r="A51" s="41" t="str">
        <f>IF(Summary!A44&lt;&gt;"",Summary!A44,"")</f>
        <v/>
      </c>
      <c r="B51" s="42" t="str">
        <f>IF(Summary!C44&lt;&gt;"",LEFT(Summary!B44)&amp;Summary!C44,"")</f>
        <v/>
      </c>
      <c r="C51" s="42" t="str">
        <f>IF(B51&lt;&gt;"",LOOKUP(LEFT(Summary!B44)&amp;INT(Summary!C44/5)*5,Implements!$C$13:$C$44,Implements!$D$13:$D$44),"")</f>
        <v/>
      </c>
      <c r="D51" s="38"/>
      <c r="E51" s="38"/>
      <c r="F51" s="38"/>
      <c r="G51" s="39" t="str">
        <f t="shared" si="0"/>
        <v/>
      </c>
      <c r="H51" s="38"/>
      <c r="I51" s="38"/>
      <c r="J51" s="38"/>
      <c r="K51" s="39" t="str">
        <f t="shared" si="1"/>
        <v/>
      </c>
      <c r="L51" s="40"/>
    </row>
    <row r="52" spans="1:12" ht="25.9" customHeight="1" x14ac:dyDescent="0.25">
      <c r="A52" s="41" t="str">
        <f>IF(Summary!A45&lt;&gt;"",Summary!A45,"")</f>
        <v/>
      </c>
      <c r="B52" s="42" t="str">
        <f>IF(Summary!C45&lt;&gt;"",LEFT(Summary!B45)&amp;Summary!C45,"")</f>
        <v/>
      </c>
      <c r="C52" s="42" t="str">
        <f>IF(B52&lt;&gt;"",LOOKUP(LEFT(Summary!B45)&amp;INT(Summary!C45/5)*5,Implements!$C$13:$C$44,Implements!$D$13:$D$44),"")</f>
        <v/>
      </c>
      <c r="D52" s="38"/>
      <c r="E52" s="38"/>
      <c r="F52" s="38"/>
      <c r="G52" s="39" t="str">
        <f t="shared" si="0"/>
        <v/>
      </c>
      <c r="H52" s="38"/>
      <c r="I52" s="38"/>
      <c r="J52" s="38"/>
      <c r="K52" s="39" t="str">
        <f t="shared" si="1"/>
        <v/>
      </c>
      <c r="L52" s="40"/>
    </row>
    <row r="53" spans="1:12" ht="25.9" customHeight="1" x14ac:dyDescent="0.25">
      <c r="A53" s="41" t="str">
        <f>IF(Summary!A46&lt;&gt;"",Summary!A46,"")</f>
        <v/>
      </c>
      <c r="B53" s="42" t="str">
        <f>IF(Summary!C46&lt;&gt;"",LEFT(Summary!B46)&amp;Summary!C46,"")</f>
        <v/>
      </c>
      <c r="C53" s="42" t="str">
        <f>IF(B53&lt;&gt;"",LOOKUP(LEFT(Summary!B46)&amp;INT(Summary!C46/5)*5,Implements!$C$13:$C$44,Implements!$D$13:$D$44),"")</f>
        <v/>
      </c>
      <c r="D53" s="38"/>
      <c r="E53" s="38"/>
      <c r="F53" s="38"/>
      <c r="G53" s="39" t="str">
        <f t="shared" si="0"/>
        <v/>
      </c>
      <c r="H53" s="38"/>
      <c r="I53" s="38"/>
      <c r="J53" s="38"/>
      <c r="K53" s="39" t="str">
        <f t="shared" si="1"/>
        <v/>
      </c>
      <c r="L53" s="40"/>
    </row>
    <row r="54" spans="1:12" ht="25.9" customHeight="1" x14ac:dyDescent="0.25">
      <c r="A54" s="41" t="str">
        <f>IF(Summary!A47&lt;&gt;"",Summary!A47,"")</f>
        <v/>
      </c>
      <c r="B54" s="42" t="str">
        <f>IF(Summary!C47&lt;&gt;"",LEFT(Summary!B47)&amp;Summary!C47,"")</f>
        <v/>
      </c>
      <c r="C54" s="42" t="str">
        <f>IF(B54&lt;&gt;"",LOOKUP(LEFT(Summary!B47)&amp;INT(Summary!C47/5)*5,Implements!$C$13:$C$44,Implements!$D$13:$D$44),"")</f>
        <v/>
      </c>
      <c r="D54" s="38"/>
      <c r="E54" s="38"/>
      <c r="F54" s="38"/>
      <c r="G54" s="39" t="str">
        <f t="shared" si="0"/>
        <v/>
      </c>
      <c r="H54" s="38"/>
      <c r="I54" s="38"/>
      <c r="J54" s="38"/>
      <c r="K54" s="39" t="str">
        <f t="shared" si="1"/>
        <v/>
      </c>
      <c r="L54" s="40"/>
    </row>
    <row r="55" spans="1:12" ht="25.9" customHeight="1" x14ac:dyDescent="0.25">
      <c r="A55" s="41" t="str">
        <f>IF(Summary!A48&lt;&gt;"",Summary!A48,"")</f>
        <v/>
      </c>
      <c r="B55" s="42" t="str">
        <f>IF(Summary!C48&lt;&gt;"",LEFT(Summary!B48)&amp;Summary!C48,"")</f>
        <v/>
      </c>
      <c r="C55" s="42" t="str">
        <f>IF(B55&lt;&gt;"",LOOKUP(LEFT(Summary!B48)&amp;INT(Summary!C48/5)*5,Implements!$C$13:$C$44,Implements!$D$13:$D$44),"")</f>
        <v/>
      </c>
      <c r="D55" s="38"/>
      <c r="E55" s="38"/>
      <c r="F55" s="38"/>
      <c r="G55" s="39" t="str">
        <f t="shared" si="0"/>
        <v/>
      </c>
      <c r="H55" s="38"/>
      <c r="I55" s="38"/>
      <c r="J55" s="38"/>
      <c r="K55" s="39" t="str">
        <f t="shared" si="1"/>
        <v/>
      </c>
      <c r="L55" s="40"/>
    </row>
    <row r="56" spans="1:12" ht="25.9" customHeight="1" x14ac:dyDescent="0.25">
      <c r="A56" s="41" t="str">
        <f>IF(Summary!A49&lt;&gt;"",Summary!A49,"")</f>
        <v/>
      </c>
      <c r="B56" s="42" t="str">
        <f>IF(Summary!C49&lt;&gt;"",LEFT(Summary!B49)&amp;Summary!C49,"")</f>
        <v/>
      </c>
      <c r="C56" s="42" t="str">
        <f>IF(B56&lt;&gt;"",LOOKUP(LEFT(Summary!B49)&amp;INT(Summary!C49/5)*5,Implements!$C$13:$C$44,Implements!$D$13:$D$44),"")</f>
        <v/>
      </c>
      <c r="D56" s="38"/>
      <c r="E56" s="38"/>
      <c r="F56" s="38"/>
      <c r="G56" s="39" t="str">
        <f t="shared" si="0"/>
        <v/>
      </c>
      <c r="H56" s="38"/>
      <c r="I56" s="38"/>
      <c r="J56" s="38"/>
      <c r="K56" s="39" t="str">
        <f t="shared" si="1"/>
        <v/>
      </c>
      <c r="L56" s="40"/>
    </row>
    <row r="57" spans="1:12" ht="25.9" customHeight="1" x14ac:dyDescent="0.25">
      <c r="A57" s="41" t="str">
        <f>IF(Summary!A50&lt;&gt;"",Summary!A50,"")</f>
        <v/>
      </c>
      <c r="B57" s="42" t="str">
        <f>IF(Summary!C50&lt;&gt;"",LEFT(Summary!B50)&amp;Summary!C50,"")</f>
        <v/>
      </c>
      <c r="C57" s="42" t="str">
        <f>IF(B57&lt;&gt;"",LOOKUP(LEFT(Summary!B50)&amp;INT(Summary!C50/5)*5,Implements!$C$13:$C$44,Implements!$D$13:$D$44),"")</f>
        <v/>
      </c>
      <c r="D57" s="38"/>
      <c r="E57" s="38"/>
      <c r="F57" s="38"/>
      <c r="G57" s="39" t="str">
        <f t="shared" si="0"/>
        <v/>
      </c>
      <c r="H57" s="38"/>
      <c r="I57" s="38"/>
      <c r="J57" s="38"/>
      <c r="K57" s="39" t="str">
        <f t="shared" si="1"/>
        <v/>
      </c>
      <c r="L57" s="40"/>
    </row>
    <row r="58" spans="1:12" ht="25.9" customHeight="1" x14ac:dyDescent="0.25">
      <c r="A58" s="41" t="str">
        <f>IF(Summary!A51&lt;&gt;"",Summary!A51,"")</f>
        <v/>
      </c>
      <c r="B58" s="42" t="str">
        <f>IF(Summary!C51&lt;&gt;"",LEFT(Summary!B51)&amp;Summary!C51,"")</f>
        <v/>
      </c>
      <c r="C58" s="42" t="str">
        <f>IF(B58&lt;&gt;"",LOOKUP(LEFT(Summary!B51)&amp;INT(Summary!C51/5)*5,Implements!$C$13:$C$44,Implements!$D$13:$D$44),"")</f>
        <v/>
      </c>
      <c r="D58" s="38"/>
      <c r="E58" s="38"/>
      <c r="F58" s="38"/>
      <c r="G58" s="39" t="str">
        <f t="shared" si="0"/>
        <v/>
      </c>
      <c r="H58" s="38"/>
      <c r="I58" s="38"/>
      <c r="J58" s="38"/>
      <c r="K58" s="39" t="str">
        <f t="shared" si="1"/>
        <v/>
      </c>
      <c r="L58" s="40"/>
    </row>
    <row r="59" spans="1:12" ht="25.9" customHeight="1" x14ac:dyDescent="0.25">
      <c r="A59" s="41" t="str">
        <f>IF(Summary!A52&lt;&gt;"",Summary!A52,"")</f>
        <v/>
      </c>
      <c r="B59" s="42" t="str">
        <f>IF(Summary!C52&lt;&gt;"",LEFT(Summary!B52)&amp;Summary!C52,"")</f>
        <v/>
      </c>
      <c r="C59" s="42" t="str">
        <f>IF(B59&lt;&gt;"",LOOKUP(LEFT(Summary!B52)&amp;INT(Summary!C52/5)*5,Implements!$C$13:$C$44,Implements!$D$13:$D$44),"")</f>
        <v/>
      </c>
      <c r="D59" s="38"/>
      <c r="E59" s="38"/>
      <c r="F59" s="38"/>
      <c r="G59" s="39" t="str">
        <f t="shared" si="0"/>
        <v/>
      </c>
      <c r="H59" s="38"/>
      <c r="I59" s="38"/>
      <c r="J59" s="38"/>
      <c r="K59" s="39" t="str">
        <f t="shared" si="1"/>
        <v/>
      </c>
      <c r="L59" s="40"/>
    </row>
    <row r="60" spans="1:12" ht="25.9" customHeight="1" x14ac:dyDescent="0.25">
      <c r="A60" s="41" t="str">
        <f>IF(Summary!A53&lt;&gt;"",Summary!A53,"")</f>
        <v/>
      </c>
      <c r="B60" s="42" t="str">
        <f>IF(Summary!C53&lt;&gt;"",LEFT(Summary!B53)&amp;Summary!C53,"")</f>
        <v/>
      </c>
      <c r="C60" s="42" t="str">
        <f>IF(B60&lt;&gt;"",LOOKUP(LEFT(Summary!B53)&amp;INT(Summary!C53/5)*5,Implements!$C$13:$C$44,Implements!$D$13:$D$44),"")</f>
        <v/>
      </c>
      <c r="D60" s="38"/>
      <c r="E60" s="38"/>
      <c r="F60" s="38"/>
      <c r="G60" s="39" t="str">
        <f t="shared" si="0"/>
        <v/>
      </c>
      <c r="H60" s="38"/>
      <c r="I60" s="38"/>
      <c r="J60" s="38"/>
      <c r="K60" s="39" t="str">
        <f t="shared" si="1"/>
        <v/>
      </c>
      <c r="L60" s="40"/>
    </row>
    <row r="61" spans="1:12" ht="25.9" customHeight="1" x14ac:dyDescent="0.25">
      <c r="A61" s="41" t="str">
        <f>IF(Summary!A54&lt;&gt;"",Summary!A54,"")</f>
        <v/>
      </c>
      <c r="B61" s="42" t="str">
        <f>IF(Summary!C54&lt;&gt;"",LEFT(Summary!B54)&amp;Summary!C54,"")</f>
        <v/>
      </c>
      <c r="C61" s="42" t="str">
        <f>IF(B61&lt;&gt;"",LOOKUP(LEFT(Summary!B54)&amp;INT(Summary!C54/5)*5,Implements!$C$13:$C$44,Implements!$D$13:$D$44),"")</f>
        <v/>
      </c>
      <c r="D61" s="38"/>
      <c r="E61" s="38"/>
      <c r="F61" s="38"/>
      <c r="G61" s="39" t="str">
        <f t="shared" si="0"/>
        <v/>
      </c>
      <c r="H61" s="38"/>
      <c r="I61" s="38"/>
      <c r="J61" s="38"/>
      <c r="K61" s="39" t="str">
        <f t="shared" si="1"/>
        <v/>
      </c>
      <c r="L61" s="40"/>
    </row>
    <row r="62" spans="1:12" ht="25.9" customHeight="1" x14ac:dyDescent="0.25">
      <c r="A62" s="41" t="str">
        <f>IF(Summary!A55&lt;&gt;"",Summary!A55,"")</f>
        <v/>
      </c>
      <c r="B62" s="42" t="str">
        <f>IF(Summary!C55&lt;&gt;"",LEFT(Summary!B55)&amp;Summary!C55,"")</f>
        <v/>
      </c>
      <c r="C62" s="42" t="str">
        <f>IF(B62&lt;&gt;"",LOOKUP(LEFT(Summary!B55)&amp;INT(Summary!C55/5)*5,Implements!$C$13:$C$44,Implements!$D$13:$D$44),"")</f>
        <v/>
      </c>
      <c r="D62" s="38"/>
      <c r="E62" s="38"/>
      <c r="F62" s="38"/>
      <c r="G62" s="39" t="str">
        <f t="shared" si="0"/>
        <v/>
      </c>
      <c r="H62" s="38"/>
      <c r="I62" s="38"/>
      <c r="J62" s="38"/>
      <c r="K62" s="39" t="str">
        <f t="shared" si="1"/>
        <v/>
      </c>
      <c r="L62" s="40"/>
    </row>
    <row r="63" spans="1:12" ht="25.9" customHeight="1" x14ac:dyDescent="0.25">
      <c r="A63" s="41" t="str">
        <f>IF(Summary!A56&lt;&gt;"",Summary!A56,"")</f>
        <v/>
      </c>
      <c r="B63" s="42" t="str">
        <f>IF(Summary!C56&lt;&gt;"",LEFT(Summary!B56)&amp;Summary!C56,"")</f>
        <v/>
      </c>
      <c r="C63" s="42" t="str">
        <f>IF(B63&lt;&gt;"",LOOKUP(LEFT(Summary!B56)&amp;INT(Summary!C56/5)*5,Implements!$C$13:$C$44,Implements!$D$13:$D$44),"")</f>
        <v/>
      </c>
      <c r="D63" s="38"/>
      <c r="E63" s="38"/>
      <c r="F63" s="38"/>
      <c r="G63" s="39" t="str">
        <f t="shared" si="0"/>
        <v/>
      </c>
      <c r="H63" s="38"/>
      <c r="I63" s="38"/>
      <c r="J63" s="38"/>
      <c r="K63" s="39" t="str">
        <f t="shared" si="1"/>
        <v/>
      </c>
      <c r="L63" s="40"/>
    </row>
    <row r="64" spans="1:12" ht="25.9" customHeight="1" x14ac:dyDescent="0.25">
      <c r="A64" s="41" t="str">
        <f>IF(Summary!A57&lt;&gt;"",Summary!A57,"")</f>
        <v/>
      </c>
      <c r="B64" s="42" t="str">
        <f>IF(Summary!C57&lt;&gt;"",LEFT(Summary!B57)&amp;Summary!C57,"")</f>
        <v/>
      </c>
      <c r="C64" s="42" t="str">
        <f>IF(B64&lt;&gt;"",LOOKUP(LEFT(Summary!B57)&amp;INT(Summary!C57/5)*5,Implements!$C$13:$C$44,Implements!$D$13:$D$44),"")</f>
        <v/>
      </c>
      <c r="D64" s="38"/>
      <c r="E64" s="38"/>
      <c r="F64" s="38"/>
      <c r="G64" s="39" t="str">
        <f t="shared" si="0"/>
        <v/>
      </c>
      <c r="H64" s="38"/>
      <c r="I64" s="38"/>
      <c r="J64" s="38"/>
      <c r="K64" s="39" t="str">
        <f t="shared" si="1"/>
        <v/>
      </c>
      <c r="L64" s="40"/>
    </row>
    <row r="65" spans="1:12" ht="25.9" customHeight="1" x14ac:dyDescent="0.25">
      <c r="A65" s="41" t="str">
        <f>IF(Summary!A58&lt;&gt;"",Summary!A58,"")</f>
        <v/>
      </c>
      <c r="B65" s="42" t="str">
        <f>IF(Summary!C58&lt;&gt;"",LEFT(Summary!B58)&amp;Summary!C58,"")</f>
        <v/>
      </c>
      <c r="C65" s="42" t="str">
        <f>IF(B65&lt;&gt;"",LOOKUP(LEFT(Summary!B58)&amp;INT(Summary!C58/5)*5,Implements!$C$13:$C$44,Implements!$D$13:$D$44),"")</f>
        <v/>
      </c>
      <c r="D65" s="38"/>
      <c r="E65" s="38"/>
      <c r="F65" s="38"/>
      <c r="G65" s="39" t="str">
        <f t="shared" si="0"/>
        <v/>
      </c>
      <c r="H65" s="38"/>
      <c r="I65" s="38"/>
      <c r="J65" s="38"/>
      <c r="K65" s="39" t="str">
        <f t="shared" si="1"/>
        <v/>
      </c>
      <c r="L65" s="40"/>
    </row>
    <row r="66" spans="1:12" ht="25.9" customHeight="1" x14ac:dyDescent="0.25">
      <c r="A66" s="41" t="str">
        <f>IF(Summary!A59&lt;&gt;"",Summary!A59,"")</f>
        <v/>
      </c>
      <c r="B66" s="42" t="str">
        <f>IF(Summary!C59&lt;&gt;"",LEFT(Summary!B59)&amp;Summary!C59,"")</f>
        <v/>
      </c>
      <c r="C66" s="42" t="str">
        <f>IF(B66&lt;&gt;"",LOOKUP(LEFT(Summary!B59)&amp;INT(Summary!C59/5)*5,Implements!$C$13:$C$44,Implements!$D$13:$D$44),"")</f>
        <v/>
      </c>
      <c r="D66" s="38"/>
      <c r="E66" s="38"/>
      <c r="F66" s="38"/>
      <c r="G66" s="39" t="str">
        <f t="shared" si="0"/>
        <v/>
      </c>
      <c r="H66" s="38"/>
      <c r="I66" s="38"/>
      <c r="J66" s="38"/>
      <c r="K66" s="39" t="str">
        <f t="shared" si="1"/>
        <v/>
      </c>
      <c r="L66" s="40"/>
    </row>
    <row r="67" spans="1:12" ht="25.9" customHeight="1" x14ac:dyDescent="0.25">
      <c r="A67" s="41" t="str">
        <f>IF(Summary!A60&lt;&gt;"",Summary!A60,"")</f>
        <v/>
      </c>
      <c r="B67" s="42" t="str">
        <f>IF(Summary!C60&lt;&gt;"",LEFT(Summary!B60)&amp;Summary!C60,"")</f>
        <v/>
      </c>
      <c r="C67" s="42" t="str">
        <f>IF(B67&lt;&gt;"",LOOKUP(LEFT(Summary!B60)&amp;INT(Summary!C60/5)*5,Implements!$C$13:$C$44,Implements!$D$13:$D$44),"")</f>
        <v/>
      </c>
      <c r="D67" s="38"/>
      <c r="E67" s="38"/>
      <c r="F67" s="38"/>
      <c r="G67" s="39" t="str">
        <f t="shared" si="0"/>
        <v/>
      </c>
      <c r="H67" s="38"/>
      <c r="I67" s="38"/>
      <c r="J67" s="38"/>
      <c r="K67" s="39" t="str">
        <f t="shared" si="1"/>
        <v/>
      </c>
      <c r="L67" s="40"/>
    </row>
    <row r="68" spans="1:12" ht="25.9" customHeight="1" x14ac:dyDescent="0.25">
      <c r="A68" s="41" t="str">
        <f>IF(Summary!A61&lt;&gt;"",Summary!A61,"")</f>
        <v/>
      </c>
      <c r="B68" s="42" t="str">
        <f>IF(Summary!C61&lt;&gt;"",LEFT(Summary!B61)&amp;Summary!C61,"")</f>
        <v/>
      </c>
      <c r="C68" s="42" t="str">
        <f>IF(B68&lt;&gt;"",LOOKUP(LEFT(Summary!B61)&amp;INT(Summary!C61/5)*5,Implements!$C$13:$C$44,Implements!$D$13:$D$44),"")</f>
        <v/>
      </c>
      <c r="D68" s="38"/>
      <c r="E68" s="38"/>
      <c r="F68" s="38"/>
      <c r="G68" s="39" t="str">
        <f t="shared" si="0"/>
        <v/>
      </c>
      <c r="H68" s="38"/>
      <c r="I68" s="38"/>
      <c r="J68" s="38"/>
      <c r="K68" s="39" t="str">
        <f t="shared" si="1"/>
        <v/>
      </c>
      <c r="L68" s="40"/>
    </row>
    <row r="69" spans="1:12" ht="25.9" customHeight="1" x14ac:dyDescent="0.25">
      <c r="A69" s="41" t="str">
        <f>IF(Summary!A62&lt;&gt;"",Summary!A62,"")</f>
        <v/>
      </c>
      <c r="B69" s="42" t="str">
        <f>IF(Summary!C62&lt;&gt;"",LEFT(Summary!B62)&amp;Summary!C62,"")</f>
        <v/>
      </c>
      <c r="C69" s="42" t="str">
        <f>IF(B69&lt;&gt;"",LOOKUP(LEFT(Summary!B62)&amp;INT(Summary!C62/5)*5,Implements!$C$13:$C$44,Implements!$D$13:$D$44),"")</f>
        <v/>
      </c>
      <c r="D69" s="38"/>
      <c r="E69" s="38"/>
      <c r="F69" s="38"/>
      <c r="G69" s="39" t="str">
        <f t="shared" ref="G69:G93" si="2">IF(ISBLANK(D69),"",IF(SUM(D69:F69)&gt;0,MAX(D69:F69),D69))</f>
        <v/>
      </c>
      <c r="H69" s="38"/>
      <c r="I69" s="38"/>
      <c r="J69" s="38"/>
      <c r="K69" s="39" t="str">
        <f t="shared" ref="K69:K93" si="3">IF(ISBLANK(D69),"",IF(SUM(D69:F69,H69:J69)&gt;0,MAX(D69:F69,H69:J69),D69))</f>
        <v/>
      </c>
      <c r="L69" s="40"/>
    </row>
    <row r="70" spans="1:12" ht="25.9" customHeight="1" x14ac:dyDescent="0.25">
      <c r="A70" s="41" t="str">
        <f>IF(Summary!A63&lt;&gt;"",Summary!A63,"")</f>
        <v/>
      </c>
      <c r="B70" s="42" t="str">
        <f>IF(Summary!C63&lt;&gt;"",LEFT(Summary!B63)&amp;Summary!C63,"")</f>
        <v/>
      </c>
      <c r="C70" s="42" t="str">
        <f>IF(B70&lt;&gt;"",LOOKUP(LEFT(Summary!B63)&amp;INT(Summary!C63/5)*5,Implements!$C$13:$C$44,Implements!$D$13:$D$44),"")</f>
        <v/>
      </c>
      <c r="D70" s="38"/>
      <c r="E70" s="38"/>
      <c r="F70" s="38"/>
      <c r="G70" s="39" t="str">
        <f t="shared" si="2"/>
        <v/>
      </c>
      <c r="H70" s="38"/>
      <c r="I70" s="38"/>
      <c r="J70" s="38"/>
      <c r="K70" s="39" t="str">
        <f t="shared" si="3"/>
        <v/>
      </c>
      <c r="L70" s="40"/>
    </row>
    <row r="71" spans="1:12" ht="25.9" customHeight="1" x14ac:dyDescent="0.25">
      <c r="A71" s="41" t="str">
        <f>IF(Summary!A64&lt;&gt;"",Summary!A64,"")</f>
        <v/>
      </c>
      <c r="B71" s="42" t="str">
        <f>IF(Summary!C64&lt;&gt;"",LEFT(Summary!B64)&amp;Summary!C64,"")</f>
        <v/>
      </c>
      <c r="C71" s="42" t="str">
        <f>IF(B71&lt;&gt;"",LOOKUP(LEFT(Summary!B64)&amp;INT(Summary!C64/5)*5,Implements!$C$13:$C$44,Implements!$D$13:$D$44),"")</f>
        <v/>
      </c>
      <c r="D71" s="38"/>
      <c r="E71" s="38"/>
      <c r="F71" s="38"/>
      <c r="G71" s="39" t="str">
        <f t="shared" si="2"/>
        <v/>
      </c>
      <c r="H71" s="38"/>
      <c r="I71" s="38"/>
      <c r="J71" s="38"/>
      <c r="K71" s="39" t="str">
        <f t="shared" si="3"/>
        <v/>
      </c>
      <c r="L71" s="40"/>
    </row>
    <row r="72" spans="1:12" ht="25.9" customHeight="1" x14ac:dyDescent="0.25">
      <c r="A72" s="41" t="str">
        <f>IF(Summary!A65&lt;&gt;"",Summary!A65,"")</f>
        <v/>
      </c>
      <c r="B72" s="42" t="str">
        <f>IF(Summary!C65&lt;&gt;"",LEFT(Summary!B65)&amp;Summary!C65,"")</f>
        <v/>
      </c>
      <c r="C72" s="42" t="str">
        <f>IF(B72&lt;&gt;"",LOOKUP(LEFT(Summary!B65)&amp;INT(Summary!C65/5)*5,Implements!$C$13:$C$44,Implements!$D$13:$D$44),"")</f>
        <v/>
      </c>
      <c r="D72" s="38"/>
      <c r="E72" s="38"/>
      <c r="F72" s="38"/>
      <c r="G72" s="39" t="str">
        <f t="shared" si="2"/>
        <v/>
      </c>
      <c r="H72" s="38"/>
      <c r="I72" s="38"/>
      <c r="J72" s="38"/>
      <c r="K72" s="39" t="str">
        <f t="shared" si="3"/>
        <v/>
      </c>
      <c r="L72" s="40"/>
    </row>
    <row r="73" spans="1:12" ht="25.9" customHeight="1" x14ac:dyDescent="0.25">
      <c r="A73" s="41" t="str">
        <f>IF(Summary!A66&lt;&gt;"",Summary!A66,"")</f>
        <v/>
      </c>
      <c r="B73" s="42" t="str">
        <f>IF(Summary!C66&lt;&gt;"",LEFT(Summary!B66)&amp;Summary!C66,"")</f>
        <v/>
      </c>
      <c r="C73" s="42" t="str">
        <f>IF(B73&lt;&gt;"",LOOKUP(LEFT(Summary!B66)&amp;INT(Summary!C66/5)*5,Implements!$C$13:$C$44,Implements!$D$13:$D$44),"")</f>
        <v/>
      </c>
      <c r="D73" s="38"/>
      <c r="E73" s="38"/>
      <c r="F73" s="38"/>
      <c r="G73" s="39" t="str">
        <f t="shared" si="2"/>
        <v/>
      </c>
      <c r="H73" s="38"/>
      <c r="I73" s="38"/>
      <c r="J73" s="38"/>
      <c r="K73" s="39" t="str">
        <f t="shared" si="3"/>
        <v/>
      </c>
      <c r="L73" s="40"/>
    </row>
    <row r="74" spans="1:12" ht="25.9" customHeight="1" x14ac:dyDescent="0.25">
      <c r="A74" s="41" t="str">
        <f>IF(Summary!A67&lt;&gt;"",Summary!A67,"")</f>
        <v/>
      </c>
      <c r="B74" s="42" t="str">
        <f>IF(Summary!C67&lt;&gt;"",LEFT(Summary!B67)&amp;Summary!C67,"")</f>
        <v/>
      </c>
      <c r="C74" s="42" t="str">
        <f>IF(B74&lt;&gt;"",LOOKUP(LEFT(Summary!B67)&amp;INT(Summary!C67/5)*5,Implements!$C$13:$C$44,Implements!$D$13:$D$44),"")</f>
        <v/>
      </c>
      <c r="D74" s="38"/>
      <c r="E74" s="38"/>
      <c r="F74" s="38"/>
      <c r="G74" s="39" t="str">
        <f t="shared" si="2"/>
        <v/>
      </c>
      <c r="H74" s="38"/>
      <c r="I74" s="38"/>
      <c r="J74" s="38"/>
      <c r="K74" s="39" t="str">
        <f t="shared" si="3"/>
        <v/>
      </c>
      <c r="L74" s="40"/>
    </row>
    <row r="75" spans="1:12" ht="25.9" customHeight="1" x14ac:dyDescent="0.25">
      <c r="A75" s="41" t="str">
        <f>IF(Summary!A68&lt;&gt;"",Summary!A68,"")</f>
        <v/>
      </c>
      <c r="B75" s="42" t="str">
        <f>IF(Summary!C68&lt;&gt;"",LEFT(Summary!B68)&amp;Summary!C68,"")</f>
        <v/>
      </c>
      <c r="C75" s="42" t="str">
        <f>IF(B75&lt;&gt;"",LOOKUP(LEFT(Summary!B68)&amp;INT(Summary!C68/5)*5,Implements!$C$13:$C$44,Implements!$D$13:$D$44),"")</f>
        <v/>
      </c>
      <c r="D75" s="38"/>
      <c r="E75" s="38"/>
      <c r="F75" s="38"/>
      <c r="G75" s="39" t="str">
        <f t="shared" si="2"/>
        <v/>
      </c>
      <c r="H75" s="38"/>
      <c r="I75" s="38"/>
      <c r="J75" s="38"/>
      <c r="K75" s="39" t="str">
        <f t="shared" si="3"/>
        <v/>
      </c>
      <c r="L75" s="40"/>
    </row>
    <row r="76" spans="1:12" ht="25.9" customHeight="1" x14ac:dyDescent="0.25">
      <c r="A76" s="41" t="str">
        <f>IF(Summary!A69&lt;&gt;"",Summary!A69,"")</f>
        <v/>
      </c>
      <c r="B76" s="42" t="str">
        <f>IF(Summary!C69&lt;&gt;"",LEFT(Summary!B69)&amp;Summary!C69,"")</f>
        <v/>
      </c>
      <c r="C76" s="42" t="str">
        <f>IF(B76&lt;&gt;"",LOOKUP(LEFT(Summary!B69)&amp;INT(Summary!C69/5)*5,Implements!$C$13:$C$44,Implements!$D$13:$D$44),"")</f>
        <v/>
      </c>
      <c r="D76" s="38"/>
      <c r="E76" s="38"/>
      <c r="F76" s="38"/>
      <c r="G76" s="39" t="str">
        <f t="shared" si="2"/>
        <v/>
      </c>
      <c r="H76" s="38"/>
      <c r="I76" s="38"/>
      <c r="J76" s="38"/>
      <c r="K76" s="39" t="str">
        <f t="shared" si="3"/>
        <v/>
      </c>
      <c r="L76" s="40"/>
    </row>
    <row r="77" spans="1:12" ht="25.9" customHeight="1" x14ac:dyDescent="0.25">
      <c r="A77" s="41" t="str">
        <f>IF(Summary!A70&lt;&gt;"",Summary!A70,"")</f>
        <v/>
      </c>
      <c r="B77" s="42" t="str">
        <f>IF(Summary!C70&lt;&gt;"",LEFT(Summary!B70)&amp;Summary!C70,"")</f>
        <v/>
      </c>
      <c r="C77" s="42" t="str">
        <f>IF(B77&lt;&gt;"",LOOKUP(LEFT(Summary!B70)&amp;INT(Summary!C70/5)*5,Implements!$C$13:$C$44,Implements!$D$13:$D$44),"")</f>
        <v/>
      </c>
      <c r="D77" s="38"/>
      <c r="E77" s="38"/>
      <c r="F77" s="38"/>
      <c r="G77" s="39" t="str">
        <f t="shared" si="2"/>
        <v/>
      </c>
      <c r="H77" s="38"/>
      <c r="I77" s="38"/>
      <c r="J77" s="38"/>
      <c r="K77" s="39" t="str">
        <f t="shared" si="3"/>
        <v/>
      </c>
      <c r="L77" s="40"/>
    </row>
    <row r="78" spans="1:12" ht="25.9" customHeight="1" x14ac:dyDescent="0.25">
      <c r="A78" s="41" t="str">
        <f>IF(Summary!A71&lt;&gt;"",Summary!A71,"")</f>
        <v/>
      </c>
      <c r="B78" s="42" t="str">
        <f>IF(Summary!C71&lt;&gt;"",LEFT(Summary!B71)&amp;Summary!C71,"")</f>
        <v/>
      </c>
      <c r="C78" s="42" t="str">
        <f>IF(B78&lt;&gt;"",LOOKUP(LEFT(Summary!B71)&amp;INT(Summary!C71/5)*5,Implements!$C$13:$C$44,Implements!$D$13:$D$44),"")</f>
        <v/>
      </c>
      <c r="D78" s="38"/>
      <c r="E78" s="38"/>
      <c r="F78" s="38"/>
      <c r="G78" s="39" t="str">
        <f t="shared" si="2"/>
        <v/>
      </c>
      <c r="H78" s="38"/>
      <c r="I78" s="38"/>
      <c r="J78" s="38"/>
      <c r="K78" s="39" t="str">
        <f t="shared" si="3"/>
        <v/>
      </c>
      <c r="L78" s="40"/>
    </row>
    <row r="79" spans="1:12" ht="25.9" customHeight="1" x14ac:dyDescent="0.25">
      <c r="A79" s="41" t="str">
        <f>IF(Summary!A72&lt;&gt;"",Summary!A72,"")</f>
        <v/>
      </c>
      <c r="B79" s="42" t="str">
        <f>IF(Summary!C72&lt;&gt;"",LEFT(Summary!B72)&amp;Summary!C72,"")</f>
        <v/>
      </c>
      <c r="C79" s="42" t="str">
        <f>IF(B79&lt;&gt;"",LOOKUP(LEFT(Summary!B72)&amp;INT(Summary!C72/5)*5,Implements!$C$13:$C$44,Implements!$D$13:$D$44),"")</f>
        <v/>
      </c>
      <c r="D79" s="38"/>
      <c r="E79" s="38"/>
      <c r="F79" s="38"/>
      <c r="G79" s="39" t="str">
        <f t="shared" si="2"/>
        <v/>
      </c>
      <c r="H79" s="38"/>
      <c r="I79" s="38"/>
      <c r="J79" s="38"/>
      <c r="K79" s="39" t="str">
        <f t="shared" si="3"/>
        <v/>
      </c>
      <c r="L79" s="40"/>
    </row>
    <row r="80" spans="1:12" ht="25.9" customHeight="1" x14ac:dyDescent="0.25">
      <c r="A80" s="41" t="str">
        <f>IF(Summary!A73&lt;&gt;"",Summary!A73,"")</f>
        <v/>
      </c>
      <c r="B80" s="42" t="str">
        <f>IF(Summary!C73&lt;&gt;"",LEFT(Summary!B73)&amp;Summary!C73,"")</f>
        <v/>
      </c>
      <c r="C80" s="42" t="str">
        <f>IF(B80&lt;&gt;"",LOOKUP(LEFT(Summary!B73)&amp;INT(Summary!C73/5)*5,Implements!$C$13:$C$44,Implements!$D$13:$D$44),"")</f>
        <v/>
      </c>
      <c r="D80" s="38"/>
      <c r="E80" s="38"/>
      <c r="F80" s="38"/>
      <c r="G80" s="39" t="str">
        <f t="shared" si="2"/>
        <v/>
      </c>
      <c r="H80" s="38"/>
      <c r="I80" s="38"/>
      <c r="J80" s="38"/>
      <c r="K80" s="39" t="str">
        <f t="shared" si="3"/>
        <v/>
      </c>
      <c r="L80" s="40"/>
    </row>
    <row r="81" spans="1:12" ht="25.9" customHeight="1" x14ac:dyDescent="0.25">
      <c r="A81" s="41" t="str">
        <f>IF(Summary!A74&lt;&gt;"",Summary!A74,"")</f>
        <v/>
      </c>
      <c r="B81" s="42" t="str">
        <f>IF(Summary!C74&lt;&gt;"",LEFT(Summary!B74)&amp;Summary!C74,"")</f>
        <v/>
      </c>
      <c r="C81" s="42" t="str">
        <f>IF(B81&lt;&gt;"",LOOKUP(LEFT(Summary!B74)&amp;INT(Summary!C74/5)*5,Implements!$C$13:$C$44,Implements!$D$13:$D$44),"")</f>
        <v/>
      </c>
      <c r="D81" s="38"/>
      <c r="E81" s="38"/>
      <c r="F81" s="38"/>
      <c r="G81" s="39" t="str">
        <f t="shared" si="2"/>
        <v/>
      </c>
      <c r="H81" s="38"/>
      <c r="I81" s="38"/>
      <c r="J81" s="38"/>
      <c r="K81" s="39" t="str">
        <f t="shared" si="3"/>
        <v/>
      </c>
      <c r="L81" s="40"/>
    </row>
    <row r="82" spans="1:12" ht="25.9" customHeight="1" x14ac:dyDescent="0.25">
      <c r="A82" s="41" t="str">
        <f>IF(Summary!A75&lt;&gt;"",Summary!A75,"")</f>
        <v/>
      </c>
      <c r="B82" s="42" t="str">
        <f>IF(Summary!C75&lt;&gt;"",LEFT(Summary!B75)&amp;Summary!C75,"")</f>
        <v/>
      </c>
      <c r="C82" s="42" t="str">
        <f>IF(B82&lt;&gt;"",LOOKUP(LEFT(Summary!B75)&amp;INT(Summary!C75/5)*5,Implements!$C$13:$C$44,Implements!$D$13:$D$44),"")</f>
        <v/>
      </c>
      <c r="D82" s="38"/>
      <c r="E82" s="38"/>
      <c r="F82" s="38"/>
      <c r="G82" s="39" t="str">
        <f t="shared" si="2"/>
        <v/>
      </c>
      <c r="H82" s="38"/>
      <c r="I82" s="38"/>
      <c r="J82" s="38"/>
      <c r="K82" s="39" t="str">
        <f t="shared" si="3"/>
        <v/>
      </c>
      <c r="L82" s="40"/>
    </row>
    <row r="83" spans="1:12" ht="25.9" customHeight="1" x14ac:dyDescent="0.25">
      <c r="A83" s="41" t="str">
        <f>IF(Summary!A76&lt;&gt;"",Summary!A76,"")</f>
        <v/>
      </c>
      <c r="B83" s="42" t="str">
        <f>IF(Summary!C76&lt;&gt;"",LEFT(Summary!B76)&amp;Summary!C76,"")</f>
        <v/>
      </c>
      <c r="C83" s="42" t="str">
        <f>IF(B83&lt;&gt;"",LOOKUP(LEFT(Summary!B76)&amp;INT(Summary!C76/5)*5,Implements!$C$13:$C$44,Implements!$D$13:$D$44),"")</f>
        <v/>
      </c>
      <c r="D83" s="38"/>
      <c r="E83" s="38"/>
      <c r="F83" s="38"/>
      <c r="G83" s="39" t="str">
        <f t="shared" si="2"/>
        <v/>
      </c>
      <c r="H83" s="38"/>
      <c r="I83" s="38"/>
      <c r="J83" s="38"/>
      <c r="K83" s="39" t="str">
        <f t="shared" si="3"/>
        <v/>
      </c>
      <c r="L83" s="40"/>
    </row>
    <row r="84" spans="1:12" ht="25.9" customHeight="1" x14ac:dyDescent="0.25">
      <c r="A84" s="41" t="str">
        <f>IF(Summary!A77&lt;&gt;"",Summary!A77,"")</f>
        <v/>
      </c>
      <c r="B84" s="42" t="str">
        <f>IF(Summary!C77&lt;&gt;"",LEFT(Summary!B77)&amp;Summary!C77,"")</f>
        <v/>
      </c>
      <c r="C84" s="42" t="str">
        <f>IF(B84&lt;&gt;"",LOOKUP(LEFT(Summary!B77)&amp;INT(Summary!C77/5)*5,Implements!$C$13:$C$44,Implements!$D$13:$D$44),"")</f>
        <v/>
      </c>
      <c r="D84" s="38"/>
      <c r="E84" s="38"/>
      <c r="F84" s="38"/>
      <c r="G84" s="39" t="str">
        <f t="shared" si="2"/>
        <v/>
      </c>
      <c r="H84" s="38"/>
      <c r="I84" s="38"/>
      <c r="J84" s="38"/>
      <c r="K84" s="39" t="str">
        <f t="shared" si="3"/>
        <v/>
      </c>
      <c r="L84" s="40"/>
    </row>
    <row r="85" spans="1:12" ht="25.9" customHeight="1" x14ac:dyDescent="0.25">
      <c r="A85" s="41" t="str">
        <f>IF(Summary!A78&lt;&gt;"",Summary!A78,"")</f>
        <v/>
      </c>
      <c r="B85" s="42" t="str">
        <f>IF(Summary!C78&lt;&gt;"",LEFT(Summary!B78)&amp;Summary!C78,"")</f>
        <v/>
      </c>
      <c r="C85" s="42" t="str">
        <f>IF(B85&lt;&gt;"",LOOKUP(LEFT(Summary!B78)&amp;INT(Summary!C78/5)*5,Implements!$C$13:$C$44,Implements!$D$13:$D$44),"")</f>
        <v/>
      </c>
      <c r="D85" s="38"/>
      <c r="E85" s="38"/>
      <c r="F85" s="38"/>
      <c r="G85" s="39" t="str">
        <f t="shared" si="2"/>
        <v/>
      </c>
      <c r="H85" s="38"/>
      <c r="I85" s="38"/>
      <c r="J85" s="38"/>
      <c r="K85" s="39" t="str">
        <f t="shared" si="3"/>
        <v/>
      </c>
      <c r="L85" s="40"/>
    </row>
    <row r="86" spans="1:12" ht="25.9" customHeight="1" x14ac:dyDescent="0.25">
      <c r="A86" s="41" t="str">
        <f>IF(Summary!A79&lt;&gt;"",Summary!A79,"")</f>
        <v/>
      </c>
      <c r="B86" s="42" t="str">
        <f>IF(Summary!C79&lt;&gt;"",LEFT(Summary!B79)&amp;Summary!C79,"")</f>
        <v/>
      </c>
      <c r="C86" s="42" t="str">
        <f>IF(B86&lt;&gt;"",LOOKUP(LEFT(Summary!B79)&amp;INT(Summary!C79/5)*5,Implements!$C$13:$C$44,Implements!$D$13:$D$44),"")</f>
        <v/>
      </c>
      <c r="D86" s="38"/>
      <c r="E86" s="38"/>
      <c r="F86" s="38"/>
      <c r="G86" s="39" t="str">
        <f t="shared" si="2"/>
        <v/>
      </c>
      <c r="H86" s="38"/>
      <c r="I86" s="38"/>
      <c r="J86" s="38"/>
      <c r="K86" s="39" t="str">
        <f t="shared" si="3"/>
        <v/>
      </c>
      <c r="L86" s="40"/>
    </row>
    <row r="87" spans="1:12" ht="25.9" customHeight="1" x14ac:dyDescent="0.25">
      <c r="A87" s="41" t="str">
        <f>IF(Summary!A80&lt;&gt;"",Summary!A80,"")</f>
        <v/>
      </c>
      <c r="B87" s="42" t="str">
        <f>IF(Summary!C80&lt;&gt;"",LEFT(Summary!B80)&amp;Summary!C80,"")</f>
        <v/>
      </c>
      <c r="C87" s="42" t="str">
        <f>IF(B87&lt;&gt;"",LOOKUP(LEFT(Summary!B80)&amp;INT(Summary!C80/5)*5,Implements!$C$13:$C$44,Implements!$D$13:$D$44),"")</f>
        <v/>
      </c>
      <c r="D87" s="38"/>
      <c r="E87" s="38"/>
      <c r="F87" s="38"/>
      <c r="G87" s="39" t="str">
        <f t="shared" si="2"/>
        <v/>
      </c>
      <c r="H87" s="38"/>
      <c r="I87" s="38"/>
      <c r="J87" s="38"/>
      <c r="K87" s="39" t="str">
        <f t="shared" si="3"/>
        <v/>
      </c>
      <c r="L87" s="40"/>
    </row>
    <row r="88" spans="1:12" ht="25.9" customHeight="1" x14ac:dyDescent="0.25">
      <c r="A88" s="41" t="str">
        <f>IF(Summary!A81&lt;&gt;"",Summary!A81,"")</f>
        <v/>
      </c>
      <c r="B88" s="42" t="str">
        <f>IF(Summary!C81&lt;&gt;"",LEFT(Summary!B81)&amp;Summary!C81,"")</f>
        <v/>
      </c>
      <c r="C88" s="42" t="str">
        <f>IF(B88&lt;&gt;"",LOOKUP(LEFT(Summary!B81)&amp;INT(Summary!C81/5)*5,Implements!$C$13:$C$44,Implements!$D$13:$D$44),"")</f>
        <v/>
      </c>
      <c r="D88" s="38"/>
      <c r="E88" s="38"/>
      <c r="F88" s="38"/>
      <c r="G88" s="39" t="str">
        <f t="shared" si="2"/>
        <v/>
      </c>
      <c r="H88" s="38"/>
      <c r="I88" s="38"/>
      <c r="J88" s="38"/>
      <c r="K88" s="39" t="str">
        <f t="shared" si="3"/>
        <v/>
      </c>
      <c r="L88" s="40"/>
    </row>
    <row r="89" spans="1:12" ht="25.9" customHeight="1" x14ac:dyDescent="0.25">
      <c r="A89" s="41" t="str">
        <f>IF(Summary!A82&lt;&gt;"",Summary!A82,"")</f>
        <v/>
      </c>
      <c r="B89" s="42" t="str">
        <f>IF(Summary!C82&lt;&gt;"",LEFT(Summary!B82)&amp;Summary!C82,"")</f>
        <v/>
      </c>
      <c r="C89" s="42" t="str">
        <f>IF(B89&lt;&gt;"",LOOKUP(LEFT(Summary!B82)&amp;INT(Summary!C82/5)*5,Implements!$C$13:$C$44,Implements!$D$13:$D$44),"")</f>
        <v/>
      </c>
      <c r="D89" s="38"/>
      <c r="E89" s="38"/>
      <c r="F89" s="38"/>
      <c r="G89" s="39" t="str">
        <f t="shared" si="2"/>
        <v/>
      </c>
      <c r="H89" s="38"/>
      <c r="I89" s="38"/>
      <c r="J89" s="38"/>
      <c r="K89" s="39" t="str">
        <f t="shared" si="3"/>
        <v/>
      </c>
      <c r="L89" s="40"/>
    </row>
    <row r="90" spans="1:12" ht="25.9" customHeight="1" x14ac:dyDescent="0.25">
      <c r="A90" s="41" t="str">
        <f>IF(Summary!A83&lt;&gt;"",Summary!A83,"")</f>
        <v/>
      </c>
      <c r="B90" s="42" t="str">
        <f>IF(Summary!C83&lt;&gt;"",LEFT(Summary!B83)&amp;Summary!C83,"")</f>
        <v/>
      </c>
      <c r="C90" s="42" t="str">
        <f>IF(B90&lt;&gt;"",LOOKUP(LEFT(Summary!B83)&amp;INT(Summary!C83/5)*5,Implements!$C$13:$C$44,Implements!$D$13:$D$44),"")</f>
        <v/>
      </c>
      <c r="D90" s="38"/>
      <c r="E90" s="38"/>
      <c r="F90" s="38"/>
      <c r="G90" s="39" t="str">
        <f t="shared" si="2"/>
        <v/>
      </c>
      <c r="H90" s="38"/>
      <c r="I90" s="38"/>
      <c r="J90" s="38"/>
      <c r="K90" s="39" t="str">
        <f t="shared" si="3"/>
        <v/>
      </c>
      <c r="L90" s="40"/>
    </row>
    <row r="91" spans="1:12" ht="25.9" customHeight="1" x14ac:dyDescent="0.25">
      <c r="A91" s="41" t="str">
        <f>IF(Summary!A84&lt;&gt;"",Summary!A84,"")</f>
        <v/>
      </c>
      <c r="B91" s="42" t="str">
        <f>IF(Summary!C84&lt;&gt;"",LEFT(Summary!B84)&amp;Summary!C84,"")</f>
        <v/>
      </c>
      <c r="C91" s="42" t="str">
        <f>IF(B91&lt;&gt;"",LOOKUP(LEFT(Summary!B84)&amp;INT(Summary!C84/5)*5,Implements!$C$13:$C$44,Implements!$D$13:$D$44),"")</f>
        <v/>
      </c>
      <c r="D91" s="38"/>
      <c r="E91" s="38"/>
      <c r="F91" s="38"/>
      <c r="G91" s="39" t="str">
        <f t="shared" si="2"/>
        <v/>
      </c>
      <c r="H91" s="38"/>
      <c r="I91" s="38"/>
      <c r="J91" s="38"/>
      <c r="K91" s="39" t="str">
        <f t="shared" si="3"/>
        <v/>
      </c>
      <c r="L91" s="40"/>
    </row>
    <row r="92" spans="1:12" ht="25.9" customHeight="1" x14ac:dyDescent="0.25">
      <c r="A92" s="41" t="str">
        <f>IF(Summary!A85&lt;&gt;"",Summary!A85,"")</f>
        <v/>
      </c>
      <c r="B92" s="42" t="str">
        <f>IF(Summary!C85&lt;&gt;"",LEFT(Summary!B85)&amp;Summary!C85,"")</f>
        <v/>
      </c>
      <c r="C92" s="42" t="str">
        <f>IF(B92&lt;&gt;"",LOOKUP(LEFT(Summary!B85)&amp;INT(Summary!C85/5)*5,Implements!$C$13:$C$44,Implements!$D$13:$D$44),"")</f>
        <v/>
      </c>
      <c r="D92" s="38"/>
      <c r="E92" s="38"/>
      <c r="F92" s="38"/>
      <c r="G92" s="39" t="str">
        <f t="shared" si="2"/>
        <v/>
      </c>
      <c r="H92" s="38"/>
      <c r="I92" s="38"/>
      <c r="J92" s="38"/>
      <c r="K92" s="39" t="str">
        <f t="shared" si="3"/>
        <v/>
      </c>
      <c r="L92" s="40"/>
    </row>
    <row r="93" spans="1:12" ht="25.9" customHeight="1" x14ac:dyDescent="0.25">
      <c r="A93" s="41" t="str">
        <f>IF(Summary!A86&lt;&gt;"",Summary!A86,"")</f>
        <v/>
      </c>
      <c r="B93" s="42" t="str">
        <f>IF(Summary!C86&lt;&gt;"",LEFT(Summary!B86)&amp;Summary!C86,"")</f>
        <v/>
      </c>
      <c r="C93" s="42" t="str">
        <f>IF(B93&lt;&gt;"",LOOKUP(LEFT(Summary!B86)&amp;INT(Summary!C86/5)*5,Implements!$C$13:$C$44,Implements!$D$13:$D$44),"")</f>
        <v/>
      </c>
      <c r="D93" s="38"/>
      <c r="E93" s="38"/>
      <c r="F93" s="38"/>
      <c r="G93" s="39" t="str">
        <f t="shared" si="2"/>
        <v/>
      </c>
      <c r="H93" s="38"/>
      <c r="I93" s="38"/>
      <c r="J93" s="38"/>
      <c r="K93" s="39" t="str">
        <f t="shared" si="3"/>
        <v/>
      </c>
      <c r="L93" s="40"/>
    </row>
  </sheetData>
  <sheetProtection sheet="1" objects="1" scenarios="1" selectLockedCells="1"/>
  <mergeCells count="3">
    <mergeCell ref="A1:H1"/>
    <mergeCell ref="I1:L2"/>
    <mergeCell ref="A2:E2"/>
  </mergeCells>
  <printOptions horizontalCentered="1"/>
  <pageMargins left="0.25" right="0.25" top="0.25" bottom="1" header="0.3" footer="0.3"/>
  <pageSetup scale="99" fitToHeight="0" orientation="landscape"/>
  <headerFooter>
    <oddFooter>&amp;LOfficials' Signatures: ______________________________________|________________________________________|____________________________________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1"/>
  <dimension ref="A1:L44"/>
  <sheetViews>
    <sheetView topLeftCell="A10" workbookViewId="0">
      <selection activeCell="D13" sqref="D13"/>
    </sheetView>
  </sheetViews>
  <sheetFormatPr defaultColWidth="8.7109375" defaultRowHeight="12.75" x14ac:dyDescent="0.2"/>
  <sheetData>
    <row r="1" spans="1:12" ht="15" x14ac:dyDescent="0.2">
      <c r="A1" s="7" t="s">
        <v>2</v>
      </c>
      <c r="B1" s="7" t="s">
        <v>49</v>
      </c>
      <c r="C1" s="7" t="s">
        <v>48</v>
      </c>
      <c r="D1" s="7" t="s">
        <v>47</v>
      </c>
      <c r="E1" s="7" t="s">
        <v>46</v>
      </c>
      <c r="F1" s="7" t="s">
        <v>45</v>
      </c>
      <c r="G1" s="7" t="s">
        <v>44</v>
      </c>
      <c r="H1" s="7" t="s">
        <v>43</v>
      </c>
      <c r="I1" s="7" t="s">
        <v>42</v>
      </c>
      <c r="J1" s="7" t="s">
        <v>41</v>
      </c>
      <c r="K1" s="7" t="s">
        <v>40</v>
      </c>
    </row>
    <row r="2" spans="1:12" x14ac:dyDescent="0.2">
      <c r="A2" s="1" t="s">
        <v>1</v>
      </c>
      <c r="B2" t="s">
        <v>92</v>
      </c>
      <c r="C2" s="1" t="s">
        <v>20</v>
      </c>
      <c r="D2" s="1" t="s">
        <v>20</v>
      </c>
      <c r="E2" s="1" t="s">
        <v>24</v>
      </c>
      <c r="F2" s="1" t="s">
        <v>39</v>
      </c>
      <c r="G2" s="1" t="s">
        <v>17</v>
      </c>
      <c r="H2" s="1" t="s">
        <v>29</v>
      </c>
      <c r="I2" s="1" t="s">
        <v>30</v>
      </c>
      <c r="J2" s="1" t="s">
        <v>33</v>
      </c>
      <c r="K2" s="1" t="s">
        <v>35</v>
      </c>
    </row>
    <row r="3" spans="1:12" x14ac:dyDescent="0.2">
      <c r="A3" s="1" t="s">
        <v>1</v>
      </c>
      <c r="B3">
        <v>60</v>
      </c>
      <c r="C3" s="1" t="s">
        <v>38</v>
      </c>
      <c r="D3" s="1" t="s">
        <v>38</v>
      </c>
      <c r="E3" s="1" t="s">
        <v>37</v>
      </c>
      <c r="F3" s="1" t="s">
        <v>36</v>
      </c>
      <c r="G3" s="1" t="s">
        <v>18</v>
      </c>
      <c r="H3" s="1" t="s">
        <v>29</v>
      </c>
      <c r="I3" s="1" t="s">
        <v>30</v>
      </c>
      <c r="J3" s="1" t="s">
        <v>33</v>
      </c>
      <c r="K3" s="1" t="s">
        <v>35</v>
      </c>
    </row>
    <row r="4" spans="1:12" x14ac:dyDescent="0.2">
      <c r="A4" s="1" t="s">
        <v>1</v>
      </c>
      <c r="B4">
        <v>70</v>
      </c>
      <c r="C4" s="1" t="s">
        <v>34</v>
      </c>
      <c r="D4" s="1" t="s">
        <v>34</v>
      </c>
      <c r="E4" s="1" t="s">
        <v>32</v>
      </c>
      <c r="F4" s="1" t="s">
        <v>31</v>
      </c>
      <c r="G4" s="1" t="s">
        <v>19</v>
      </c>
      <c r="H4" s="1" t="s">
        <v>25</v>
      </c>
      <c r="I4" s="1" t="s">
        <v>29</v>
      </c>
      <c r="J4" s="1" t="s">
        <v>30</v>
      </c>
      <c r="K4" s="1" t="s">
        <v>33</v>
      </c>
    </row>
    <row r="5" spans="1:12" x14ac:dyDescent="0.2">
      <c r="A5" s="1" t="s">
        <v>1</v>
      </c>
      <c r="B5">
        <v>80</v>
      </c>
      <c r="C5" s="1" t="s">
        <v>21</v>
      </c>
      <c r="D5" s="1" t="s">
        <v>21</v>
      </c>
      <c r="E5" s="1" t="s">
        <v>32</v>
      </c>
      <c r="F5" s="1" t="s">
        <v>27</v>
      </c>
      <c r="G5" s="1" t="s">
        <v>20</v>
      </c>
      <c r="H5" s="1" t="s">
        <v>17</v>
      </c>
      <c r="I5" s="1" t="s">
        <v>25</v>
      </c>
      <c r="J5" s="1" t="s">
        <v>29</v>
      </c>
      <c r="K5" s="1" t="s">
        <v>30</v>
      </c>
    </row>
    <row r="6" spans="1:12" x14ac:dyDescent="0.2">
      <c r="A6" s="1" t="s">
        <v>1</v>
      </c>
      <c r="B6">
        <v>150</v>
      </c>
      <c r="C6" s="1" t="s">
        <v>28</v>
      </c>
      <c r="D6" s="1" t="s">
        <v>28</v>
      </c>
      <c r="E6" s="1" t="s">
        <v>32</v>
      </c>
      <c r="F6" s="1" t="s">
        <v>22</v>
      </c>
      <c r="G6" s="1" t="s">
        <v>26</v>
      </c>
      <c r="H6" s="1" t="s">
        <v>18</v>
      </c>
      <c r="I6" s="1" t="s">
        <v>17</v>
      </c>
      <c r="J6" s="1" t="s">
        <v>25</v>
      </c>
      <c r="K6" s="1" t="s">
        <v>29</v>
      </c>
    </row>
    <row r="7" spans="1:12" x14ac:dyDescent="0.2">
      <c r="A7" s="1" t="s">
        <v>0</v>
      </c>
      <c r="B7">
        <v>50</v>
      </c>
      <c r="C7" s="1" t="s">
        <v>21</v>
      </c>
      <c r="D7" s="1" t="s">
        <v>21</v>
      </c>
      <c r="E7" s="1" t="s">
        <v>32</v>
      </c>
      <c r="F7" s="1" t="s">
        <v>31</v>
      </c>
      <c r="G7" s="1" t="s">
        <v>19</v>
      </c>
      <c r="H7" s="1" t="s">
        <v>17</v>
      </c>
      <c r="I7" s="1" t="s">
        <v>25</v>
      </c>
      <c r="J7" s="1" t="s">
        <v>29</v>
      </c>
      <c r="K7" s="1" t="s">
        <v>30</v>
      </c>
    </row>
    <row r="8" spans="1:12" x14ac:dyDescent="0.2">
      <c r="A8" s="1" t="s">
        <v>0</v>
      </c>
      <c r="B8">
        <v>60</v>
      </c>
      <c r="C8" s="1" t="s">
        <v>28</v>
      </c>
      <c r="D8" s="1" t="s">
        <v>28</v>
      </c>
      <c r="E8" s="1" t="s">
        <v>32</v>
      </c>
      <c r="F8" s="1" t="s">
        <v>27</v>
      </c>
      <c r="G8" s="1" t="s">
        <v>20</v>
      </c>
      <c r="H8" s="1" t="s">
        <v>18</v>
      </c>
      <c r="I8" s="1" t="s">
        <v>17</v>
      </c>
      <c r="J8" s="1" t="s">
        <v>25</v>
      </c>
      <c r="K8" s="1" t="s">
        <v>29</v>
      </c>
    </row>
    <row r="9" spans="1:12" x14ac:dyDescent="0.2">
      <c r="A9" s="1" t="s">
        <v>0</v>
      </c>
      <c r="B9">
        <v>75</v>
      </c>
      <c r="C9" s="1" t="s">
        <v>28</v>
      </c>
      <c r="D9" s="1" t="s">
        <v>28</v>
      </c>
      <c r="E9" s="1" t="s">
        <v>32</v>
      </c>
      <c r="F9" s="1" t="s">
        <v>27</v>
      </c>
      <c r="G9" s="1" t="s">
        <v>26</v>
      </c>
      <c r="H9" s="1" t="s">
        <v>19</v>
      </c>
      <c r="I9" s="1" t="s">
        <v>18</v>
      </c>
      <c r="J9" s="1" t="s">
        <v>17</v>
      </c>
      <c r="K9" s="1" t="s">
        <v>25</v>
      </c>
    </row>
    <row r="10" spans="1:12" x14ac:dyDescent="0.2">
      <c r="A10" s="1" t="s">
        <v>0</v>
      </c>
      <c r="B10">
        <v>150</v>
      </c>
      <c r="C10" s="1" t="s">
        <v>24</v>
      </c>
      <c r="D10" s="1" t="s">
        <v>24</v>
      </c>
      <c r="E10" s="1" t="s">
        <v>23</v>
      </c>
      <c r="F10" s="1" t="s">
        <v>22</v>
      </c>
      <c r="G10" s="1" t="s">
        <v>21</v>
      </c>
      <c r="H10" s="1" t="s">
        <v>20</v>
      </c>
      <c r="I10" s="1" t="s">
        <v>19</v>
      </c>
      <c r="J10" s="1" t="s">
        <v>18</v>
      </c>
      <c r="K10" s="1" t="s">
        <v>17</v>
      </c>
    </row>
    <row r="12" spans="1:12" ht="15" x14ac:dyDescent="0.2">
      <c r="A12" s="43" t="s">
        <v>2</v>
      </c>
      <c r="B12" s="43" t="s">
        <v>49</v>
      </c>
      <c r="C12" s="43" t="s">
        <v>90</v>
      </c>
      <c r="D12" s="43" t="s">
        <v>48</v>
      </c>
      <c r="E12" s="43" t="s">
        <v>47</v>
      </c>
      <c r="F12" s="43" t="s">
        <v>46</v>
      </c>
      <c r="G12" s="43" t="s">
        <v>45</v>
      </c>
      <c r="H12" s="43" t="s">
        <v>44</v>
      </c>
      <c r="I12" s="7" t="s">
        <v>43</v>
      </c>
      <c r="J12" s="7" t="s">
        <v>42</v>
      </c>
      <c r="K12" s="7" t="s">
        <v>41</v>
      </c>
      <c r="L12" s="7" t="s">
        <v>40</v>
      </c>
    </row>
    <row r="13" spans="1:12" x14ac:dyDescent="0.2">
      <c r="A13" s="44" t="s">
        <v>0</v>
      </c>
      <c r="B13" s="44">
        <v>100</v>
      </c>
      <c r="C13" s="44" t="str">
        <f t="shared" ref="C13:C44" si="0">LEFT(A13)&amp;B13</f>
        <v>F100</v>
      </c>
      <c r="D13" s="44" t="s">
        <v>24</v>
      </c>
      <c r="E13" s="44" t="s">
        <v>24</v>
      </c>
      <c r="F13" s="44" t="s">
        <v>23</v>
      </c>
      <c r="G13" s="44" t="s">
        <v>22</v>
      </c>
      <c r="H13" s="44" t="s">
        <v>21</v>
      </c>
      <c r="I13" s="1" t="s">
        <v>20</v>
      </c>
      <c r="J13" s="1" t="s">
        <v>19</v>
      </c>
      <c r="K13" s="1" t="s">
        <v>18</v>
      </c>
      <c r="L13" s="1" t="s">
        <v>17</v>
      </c>
    </row>
    <row r="14" spans="1:12" x14ac:dyDescent="0.2">
      <c r="A14" s="44" t="s">
        <v>0</v>
      </c>
      <c r="B14" s="44">
        <v>105</v>
      </c>
      <c r="C14" s="44" t="str">
        <f t="shared" si="0"/>
        <v>F105</v>
      </c>
      <c r="D14" s="44" t="s">
        <v>24</v>
      </c>
      <c r="E14" s="44" t="s">
        <v>24</v>
      </c>
      <c r="F14" s="44" t="s">
        <v>23</v>
      </c>
      <c r="G14" s="44" t="s">
        <v>22</v>
      </c>
      <c r="H14" s="44" t="s">
        <v>21</v>
      </c>
      <c r="I14" s="1" t="s">
        <v>20</v>
      </c>
      <c r="J14" s="1" t="s">
        <v>19</v>
      </c>
      <c r="K14" s="1" t="s">
        <v>18</v>
      </c>
      <c r="L14" s="1" t="s">
        <v>17</v>
      </c>
    </row>
    <row r="15" spans="1:12" x14ac:dyDescent="0.2">
      <c r="A15" s="44" t="s">
        <v>0</v>
      </c>
      <c r="B15" s="44">
        <v>30</v>
      </c>
      <c r="C15" s="44" t="str">
        <f t="shared" si="0"/>
        <v>F30</v>
      </c>
      <c r="D15" s="44" t="s">
        <v>21</v>
      </c>
      <c r="E15" s="44" t="s">
        <v>21</v>
      </c>
      <c r="F15" s="44" t="s">
        <v>32</v>
      </c>
      <c r="G15" s="44" t="s">
        <v>31</v>
      </c>
      <c r="H15" s="44" t="s">
        <v>19</v>
      </c>
      <c r="I15" s="1" t="s">
        <v>17</v>
      </c>
      <c r="J15" s="1" t="s">
        <v>25</v>
      </c>
      <c r="K15" s="1" t="s">
        <v>29</v>
      </c>
      <c r="L15" s="1" t="s">
        <v>30</v>
      </c>
    </row>
    <row r="16" spans="1:12" x14ac:dyDescent="0.2">
      <c r="A16" s="44" t="s">
        <v>0</v>
      </c>
      <c r="B16" s="44">
        <v>35</v>
      </c>
      <c r="C16" s="44" t="str">
        <f t="shared" si="0"/>
        <v>F35</v>
      </c>
      <c r="D16" s="44" t="s">
        <v>21</v>
      </c>
      <c r="E16" s="44" t="s">
        <v>21</v>
      </c>
      <c r="F16" s="44" t="s">
        <v>32</v>
      </c>
      <c r="G16" s="44" t="s">
        <v>31</v>
      </c>
      <c r="H16" s="44" t="s">
        <v>19</v>
      </c>
      <c r="I16" s="1" t="s">
        <v>17</v>
      </c>
      <c r="J16" s="1" t="s">
        <v>25</v>
      </c>
      <c r="K16" s="1" t="s">
        <v>29</v>
      </c>
      <c r="L16" s="1" t="s">
        <v>30</v>
      </c>
    </row>
    <row r="17" spans="1:12" x14ac:dyDescent="0.2">
      <c r="A17" s="44" t="s">
        <v>0</v>
      </c>
      <c r="B17" s="44">
        <v>40</v>
      </c>
      <c r="C17" s="44" t="str">
        <f t="shared" si="0"/>
        <v>F40</v>
      </c>
      <c r="D17" s="44" t="s">
        <v>21</v>
      </c>
      <c r="E17" s="44" t="s">
        <v>21</v>
      </c>
      <c r="F17" s="44" t="s">
        <v>32</v>
      </c>
      <c r="G17" s="44" t="s">
        <v>31</v>
      </c>
      <c r="H17" s="44" t="s">
        <v>19</v>
      </c>
      <c r="I17" s="1" t="s">
        <v>17</v>
      </c>
      <c r="J17" s="1" t="s">
        <v>25</v>
      </c>
      <c r="K17" s="1" t="s">
        <v>29</v>
      </c>
      <c r="L17" s="1" t="s">
        <v>30</v>
      </c>
    </row>
    <row r="18" spans="1:12" x14ac:dyDescent="0.2">
      <c r="A18" s="44" t="s">
        <v>0</v>
      </c>
      <c r="B18" s="44">
        <v>45</v>
      </c>
      <c r="C18" s="44" t="str">
        <f t="shared" si="0"/>
        <v>F45</v>
      </c>
      <c r="D18" s="44" t="s">
        <v>21</v>
      </c>
      <c r="E18" s="44" t="s">
        <v>21</v>
      </c>
      <c r="F18" s="44" t="s">
        <v>32</v>
      </c>
      <c r="G18" s="44" t="s">
        <v>31</v>
      </c>
      <c r="H18" s="44" t="s">
        <v>19</v>
      </c>
      <c r="I18" s="1" t="s">
        <v>17</v>
      </c>
      <c r="J18" s="1" t="s">
        <v>25</v>
      </c>
      <c r="K18" s="1" t="s">
        <v>29</v>
      </c>
      <c r="L18" s="1" t="s">
        <v>30</v>
      </c>
    </row>
    <row r="19" spans="1:12" x14ac:dyDescent="0.2">
      <c r="A19" s="44" t="s">
        <v>0</v>
      </c>
      <c r="B19" s="44">
        <v>50</v>
      </c>
      <c r="C19" s="44" t="str">
        <f t="shared" si="0"/>
        <v>F50</v>
      </c>
      <c r="D19" s="44" t="s">
        <v>28</v>
      </c>
      <c r="E19" s="44" t="s">
        <v>28</v>
      </c>
      <c r="F19" s="44" t="s">
        <v>32</v>
      </c>
      <c r="G19" s="44" t="s">
        <v>27</v>
      </c>
      <c r="H19" s="44" t="s">
        <v>20</v>
      </c>
      <c r="I19" s="1" t="s">
        <v>18</v>
      </c>
      <c r="J19" s="1" t="s">
        <v>17</v>
      </c>
      <c r="K19" s="1" t="s">
        <v>25</v>
      </c>
      <c r="L19" s="1" t="s">
        <v>29</v>
      </c>
    </row>
    <row r="20" spans="1:12" x14ac:dyDescent="0.2">
      <c r="A20" s="44" t="s">
        <v>0</v>
      </c>
      <c r="B20" s="44">
        <v>55</v>
      </c>
      <c r="C20" s="44" t="str">
        <f t="shared" si="0"/>
        <v>F55</v>
      </c>
      <c r="D20" s="44" t="s">
        <v>28</v>
      </c>
      <c r="E20" s="44" t="s">
        <v>28</v>
      </c>
      <c r="F20" s="44" t="s">
        <v>32</v>
      </c>
      <c r="G20" s="44" t="s">
        <v>27</v>
      </c>
      <c r="H20" s="44" t="s">
        <v>20</v>
      </c>
      <c r="I20" s="1" t="s">
        <v>18</v>
      </c>
      <c r="J20" s="1" t="s">
        <v>17</v>
      </c>
      <c r="K20" s="1" t="s">
        <v>25</v>
      </c>
      <c r="L20" s="1" t="s">
        <v>29</v>
      </c>
    </row>
    <row r="21" spans="1:12" x14ac:dyDescent="0.2">
      <c r="A21" s="44" t="s">
        <v>0</v>
      </c>
      <c r="B21" s="44">
        <v>60</v>
      </c>
      <c r="C21" s="44" t="str">
        <f t="shared" si="0"/>
        <v>F60</v>
      </c>
      <c r="D21" s="44" t="s">
        <v>28</v>
      </c>
      <c r="E21" s="44" t="s">
        <v>28</v>
      </c>
      <c r="F21" s="44" t="s">
        <v>32</v>
      </c>
      <c r="G21" s="44" t="s">
        <v>27</v>
      </c>
      <c r="H21" s="44" t="s">
        <v>26</v>
      </c>
      <c r="I21" s="1" t="s">
        <v>19</v>
      </c>
      <c r="J21" s="1" t="s">
        <v>18</v>
      </c>
      <c r="K21" s="1" t="s">
        <v>17</v>
      </c>
      <c r="L21" s="1" t="s">
        <v>25</v>
      </c>
    </row>
    <row r="22" spans="1:12" x14ac:dyDescent="0.2">
      <c r="A22" s="44" t="s">
        <v>0</v>
      </c>
      <c r="B22" s="44">
        <v>65</v>
      </c>
      <c r="C22" s="44" t="str">
        <f t="shared" si="0"/>
        <v>F65</v>
      </c>
      <c r="D22" s="44" t="s">
        <v>28</v>
      </c>
      <c r="E22" s="44" t="s">
        <v>28</v>
      </c>
      <c r="F22" s="44" t="s">
        <v>32</v>
      </c>
      <c r="G22" s="44" t="s">
        <v>27</v>
      </c>
      <c r="H22" s="44" t="s">
        <v>26</v>
      </c>
      <c r="I22" s="1" t="s">
        <v>19</v>
      </c>
      <c r="J22" s="1" t="s">
        <v>18</v>
      </c>
      <c r="K22" s="1" t="s">
        <v>17</v>
      </c>
      <c r="L22" s="1" t="s">
        <v>25</v>
      </c>
    </row>
    <row r="23" spans="1:12" x14ac:dyDescent="0.2">
      <c r="A23" s="44" t="s">
        <v>0</v>
      </c>
      <c r="B23" s="44">
        <v>70</v>
      </c>
      <c r="C23" s="44" t="str">
        <f t="shared" si="0"/>
        <v>F70</v>
      </c>
      <c r="D23" s="44" t="s">
        <v>28</v>
      </c>
      <c r="E23" s="44" t="s">
        <v>28</v>
      </c>
      <c r="F23" s="44" t="s">
        <v>32</v>
      </c>
      <c r="G23" s="44" t="s">
        <v>27</v>
      </c>
      <c r="H23" s="44" t="s">
        <v>26</v>
      </c>
      <c r="I23" s="1" t="s">
        <v>19</v>
      </c>
      <c r="J23" s="1" t="s">
        <v>18</v>
      </c>
      <c r="K23" s="1" t="s">
        <v>17</v>
      </c>
      <c r="L23" s="1" t="s">
        <v>25</v>
      </c>
    </row>
    <row r="24" spans="1:12" x14ac:dyDescent="0.2">
      <c r="A24" s="44" t="s">
        <v>0</v>
      </c>
      <c r="B24" s="44">
        <v>75</v>
      </c>
      <c r="C24" s="44" t="str">
        <f t="shared" si="0"/>
        <v>F75</v>
      </c>
      <c r="D24" s="44" t="s">
        <v>24</v>
      </c>
      <c r="E24" s="44" t="s">
        <v>24</v>
      </c>
      <c r="F24" s="44" t="s">
        <v>23</v>
      </c>
      <c r="G24" s="44" t="s">
        <v>22</v>
      </c>
      <c r="H24" s="44" t="s">
        <v>21</v>
      </c>
      <c r="I24" s="1" t="s">
        <v>20</v>
      </c>
      <c r="J24" s="1" t="s">
        <v>19</v>
      </c>
      <c r="K24" s="1" t="s">
        <v>18</v>
      </c>
      <c r="L24" s="1" t="s">
        <v>17</v>
      </c>
    </row>
    <row r="25" spans="1:12" x14ac:dyDescent="0.2">
      <c r="A25" s="44" t="s">
        <v>0</v>
      </c>
      <c r="B25" s="44">
        <v>80</v>
      </c>
      <c r="C25" s="44" t="str">
        <f t="shared" si="0"/>
        <v>F80</v>
      </c>
      <c r="D25" s="44" t="s">
        <v>24</v>
      </c>
      <c r="E25" s="44" t="s">
        <v>24</v>
      </c>
      <c r="F25" s="44" t="s">
        <v>23</v>
      </c>
      <c r="G25" s="44" t="s">
        <v>22</v>
      </c>
      <c r="H25" s="44" t="s">
        <v>21</v>
      </c>
      <c r="I25" s="1" t="s">
        <v>20</v>
      </c>
      <c r="J25" s="1" t="s">
        <v>19</v>
      </c>
      <c r="K25" s="1" t="s">
        <v>18</v>
      </c>
      <c r="L25" s="1" t="s">
        <v>17</v>
      </c>
    </row>
    <row r="26" spans="1:12" x14ac:dyDescent="0.2">
      <c r="A26" s="44" t="s">
        <v>0</v>
      </c>
      <c r="B26" s="44">
        <v>85</v>
      </c>
      <c r="C26" s="44" t="str">
        <f t="shared" si="0"/>
        <v>F85</v>
      </c>
      <c r="D26" s="44" t="s">
        <v>24</v>
      </c>
      <c r="E26" s="44" t="s">
        <v>24</v>
      </c>
      <c r="F26" s="44" t="s">
        <v>23</v>
      </c>
      <c r="G26" s="44" t="s">
        <v>22</v>
      </c>
      <c r="H26" s="44" t="s">
        <v>21</v>
      </c>
      <c r="I26" s="1" t="s">
        <v>20</v>
      </c>
      <c r="J26" s="1" t="s">
        <v>19</v>
      </c>
      <c r="K26" s="1" t="s">
        <v>18</v>
      </c>
      <c r="L26" s="1" t="s">
        <v>17</v>
      </c>
    </row>
    <row r="27" spans="1:12" x14ac:dyDescent="0.2">
      <c r="A27" s="44" t="s">
        <v>0</v>
      </c>
      <c r="B27" s="44">
        <v>90</v>
      </c>
      <c r="C27" s="44" t="str">
        <f t="shared" si="0"/>
        <v>F90</v>
      </c>
      <c r="D27" s="44" t="s">
        <v>24</v>
      </c>
      <c r="E27" s="44" t="s">
        <v>24</v>
      </c>
      <c r="F27" s="44" t="s">
        <v>23</v>
      </c>
      <c r="G27" s="44" t="s">
        <v>22</v>
      </c>
      <c r="H27" s="44" t="s">
        <v>21</v>
      </c>
      <c r="I27" s="1" t="s">
        <v>20</v>
      </c>
      <c r="J27" s="1" t="s">
        <v>19</v>
      </c>
      <c r="K27" s="1" t="s">
        <v>18</v>
      </c>
      <c r="L27" s="1" t="s">
        <v>17</v>
      </c>
    </row>
    <row r="28" spans="1:12" x14ac:dyDescent="0.2">
      <c r="A28" s="44" t="s">
        <v>0</v>
      </c>
      <c r="B28" s="44">
        <v>95</v>
      </c>
      <c r="C28" s="44" t="str">
        <f t="shared" si="0"/>
        <v>F95</v>
      </c>
      <c r="D28" s="44" t="s">
        <v>24</v>
      </c>
      <c r="E28" s="44" t="s">
        <v>24</v>
      </c>
      <c r="F28" s="44" t="s">
        <v>23</v>
      </c>
      <c r="G28" s="44" t="s">
        <v>22</v>
      </c>
      <c r="H28" s="44" t="s">
        <v>21</v>
      </c>
      <c r="I28" s="1" t="s">
        <v>20</v>
      </c>
      <c r="J28" s="1" t="s">
        <v>19</v>
      </c>
      <c r="K28" s="1" t="s">
        <v>18</v>
      </c>
      <c r="L28" s="1" t="s">
        <v>17</v>
      </c>
    </row>
    <row r="29" spans="1:12" x14ac:dyDescent="0.2">
      <c r="A29" s="44" t="s">
        <v>1</v>
      </c>
      <c r="B29" s="44">
        <v>100</v>
      </c>
      <c r="C29" s="44" t="str">
        <f t="shared" si="0"/>
        <v>M100</v>
      </c>
      <c r="D29" s="44" t="s">
        <v>28</v>
      </c>
      <c r="E29" s="44" t="s">
        <v>28</v>
      </c>
      <c r="F29" s="44" t="s">
        <v>32</v>
      </c>
      <c r="G29" s="44" t="s">
        <v>22</v>
      </c>
      <c r="H29" s="44" t="s">
        <v>26</v>
      </c>
      <c r="I29" s="1" t="s">
        <v>18</v>
      </c>
      <c r="J29" s="1" t="s">
        <v>17</v>
      </c>
      <c r="K29" s="1" t="s">
        <v>25</v>
      </c>
      <c r="L29" s="1" t="s">
        <v>29</v>
      </c>
    </row>
    <row r="30" spans="1:12" x14ac:dyDescent="0.2">
      <c r="A30" s="44" t="s">
        <v>1</v>
      </c>
      <c r="B30" s="44">
        <v>105</v>
      </c>
      <c r="C30" s="44" t="str">
        <f t="shared" si="0"/>
        <v>M105</v>
      </c>
      <c r="D30" s="44" t="s">
        <v>28</v>
      </c>
      <c r="E30" s="44" t="s">
        <v>28</v>
      </c>
      <c r="F30" s="44" t="s">
        <v>32</v>
      </c>
      <c r="G30" s="44" t="s">
        <v>22</v>
      </c>
      <c r="H30" s="44" t="s">
        <v>26</v>
      </c>
      <c r="I30" s="1" t="s">
        <v>18</v>
      </c>
      <c r="J30" s="1" t="s">
        <v>17</v>
      </c>
      <c r="K30" s="1" t="s">
        <v>25</v>
      </c>
      <c r="L30" s="1" t="s">
        <v>29</v>
      </c>
    </row>
    <row r="31" spans="1:12" x14ac:dyDescent="0.2">
      <c r="A31" s="44" t="s">
        <v>1</v>
      </c>
      <c r="B31" s="44">
        <v>30</v>
      </c>
      <c r="C31" s="44" t="str">
        <f t="shared" si="0"/>
        <v>M30</v>
      </c>
      <c r="D31" s="44" t="s">
        <v>20</v>
      </c>
      <c r="E31" s="44" t="s">
        <v>20</v>
      </c>
      <c r="F31" s="44" t="s">
        <v>24</v>
      </c>
      <c r="G31" s="44" t="s">
        <v>39</v>
      </c>
      <c r="H31" s="44" t="s">
        <v>17</v>
      </c>
      <c r="I31" s="1" t="s">
        <v>29</v>
      </c>
      <c r="J31" s="1" t="s">
        <v>30</v>
      </c>
      <c r="K31" s="1" t="s">
        <v>33</v>
      </c>
      <c r="L31" s="1" t="s">
        <v>35</v>
      </c>
    </row>
    <row r="32" spans="1:12" x14ac:dyDescent="0.2">
      <c r="A32" s="44" t="s">
        <v>1</v>
      </c>
      <c r="B32" s="44">
        <v>35</v>
      </c>
      <c r="C32" s="44" t="str">
        <f t="shared" si="0"/>
        <v>M35</v>
      </c>
      <c r="D32" s="44" t="s">
        <v>20</v>
      </c>
      <c r="E32" s="44" t="s">
        <v>20</v>
      </c>
      <c r="F32" s="44" t="s">
        <v>24</v>
      </c>
      <c r="G32" s="44" t="s">
        <v>39</v>
      </c>
      <c r="H32" s="44" t="s">
        <v>17</v>
      </c>
      <c r="I32" s="1" t="s">
        <v>29</v>
      </c>
      <c r="J32" s="1" t="s">
        <v>30</v>
      </c>
      <c r="K32" s="1" t="s">
        <v>33</v>
      </c>
      <c r="L32" s="1" t="s">
        <v>35</v>
      </c>
    </row>
    <row r="33" spans="1:12" x14ac:dyDescent="0.2">
      <c r="A33" s="44" t="s">
        <v>1</v>
      </c>
      <c r="B33" s="44">
        <v>40</v>
      </c>
      <c r="C33" s="44" t="str">
        <f t="shared" si="0"/>
        <v>M40</v>
      </c>
      <c r="D33" s="44" t="s">
        <v>20</v>
      </c>
      <c r="E33" s="44" t="s">
        <v>20</v>
      </c>
      <c r="F33" s="44" t="s">
        <v>24</v>
      </c>
      <c r="G33" s="44" t="s">
        <v>39</v>
      </c>
      <c r="H33" s="44" t="s">
        <v>17</v>
      </c>
      <c r="I33" s="1" t="s">
        <v>29</v>
      </c>
      <c r="J33" s="1" t="s">
        <v>30</v>
      </c>
      <c r="K33" s="1" t="s">
        <v>33</v>
      </c>
      <c r="L33" s="1" t="s">
        <v>35</v>
      </c>
    </row>
    <row r="34" spans="1:12" x14ac:dyDescent="0.2">
      <c r="A34" s="44" t="s">
        <v>1</v>
      </c>
      <c r="B34" s="44">
        <v>45</v>
      </c>
      <c r="C34" s="44" t="str">
        <f t="shared" si="0"/>
        <v>M45</v>
      </c>
      <c r="D34" s="44" t="s">
        <v>20</v>
      </c>
      <c r="E34" s="44" t="s">
        <v>20</v>
      </c>
      <c r="F34" s="44" t="s">
        <v>24</v>
      </c>
      <c r="G34" s="44" t="s">
        <v>39</v>
      </c>
      <c r="H34" s="44" t="s">
        <v>17</v>
      </c>
      <c r="I34" s="1" t="s">
        <v>29</v>
      </c>
      <c r="J34" s="1" t="s">
        <v>30</v>
      </c>
      <c r="K34" s="1" t="s">
        <v>33</v>
      </c>
      <c r="L34" s="1" t="s">
        <v>35</v>
      </c>
    </row>
    <row r="35" spans="1:12" x14ac:dyDescent="0.2">
      <c r="A35" s="44" t="s">
        <v>1</v>
      </c>
      <c r="B35" s="44">
        <v>50</v>
      </c>
      <c r="C35" s="44" t="str">
        <f t="shared" si="0"/>
        <v>M50</v>
      </c>
      <c r="D35" s="44" t="s">
        <v>38</v>
      </c>
      <c r="E35" s="44" t="s">
        <v>38</v>
      </c>
      <c r="F35" s="44" t="s">
        <v>37</v>
      </c>
      <c r="G35" s="44" t="s">
        <v>36</v>
      </c>
      <c r="H35" s="44" t="s">
        <v>18</v>
      </c>
      <c r="I35" s="1" t="s">
        <v>29</v>
      </c>
      <c r="J35" s="1" t="s">
        <v>30</v>
      </c>
      <c r="K35" s="1" t="s">
        <v>33</v>
      </c>
      <c r="L35" s="1" t="s">
        <v>35</v>
      </c>
    </row>
    <row r="36" spans="1:12" x14ac:dyDescent="0.2">
      <c r="A36" s="44" t="s">
        <v>1</v>
      </c>
      <c r="B36" s="44">
        <v>55</v>
      </c>
      <c r="C36" s="44" t="str">
        <f t="shared" si="0"/>
        <v>M55</v>
      </c>
      <c r="D36" s="44" t="s">
        <v>38</v>
      </c>
      <c r="E36" s="44" t="s">
        <v>38</v>
      </c>
      <c r="F36" s="44" t="s">
        <v>37</v>
      </c>
      <c r="G36" s="44" t="s">
        <v>36</v>
      </c>
      <c r="H36" s="44" t="s">
        <v>18</v>
      </c>
      <c r="I36" s="1" t="s">
        <v>29</v>
      </c>
      <c r="J36" s="1" t="s">
        <v>30</v>
      </c>
      <c r="K36" s="1" t="s">
        <v>33</v>
      </c>
      <c r="L36" s="1" t="s">
        <v>35</v>
      </c>
    </row>
    <row r="37" spans="1:12" x14ac:dyDescent="0.2">
      <c r="A37" s="44" t="s">
        <v>1</v>
      </c>
      <c r="B37" s="44">
        <v>60</v>
      </c>
      <c r="C37" s="44" t="str">
        <f t="shared" si="0"/>
        <v>M60</v>
      </c>
      <c r="D37" s="44" t="s">
        <v>34</v>
      </c>
      <c r="E37" s="44" t="s">
        <v>34</v>
      </c>
      <c r="F37" s="44" t="s">
        <v>32</v>
      </c>
      <c r="G37" s="44" t="s">
        <v>31</v>
      </c>
      <c r="H37" s="44" t="s">
        <v>19</v>
      </c>
      <c r="I37" s="1" t="s">
        <v>25</v>
      </c>
      <c r="J37" s="1" t="s">
        <v>29</v>
      </c>
      <c r="K37" s="1" t="s">
        <v>30</v>
      </c>
      <c r="L37" s="1" t="s">
        <v>33</v>
      </c>
    </row>
    <row r="38" spans="1:12" x14ac:dyDescent="0.2">
      <c r="A38" s="44" t="s">
        <v>1</v>
      </c>
      <c r="B38" s="44">
        <v>65</v>
      </c>
      <c r="C38" s="44" t="str">
        <f t="shared" si="0"/>
        <v>M65</v>
      </c>
      <c r="D38" s="44" t="s">
        <v>34</v>
      </c>
      <c r="E38" s="44" t="s">
        <v>34</v>
      </c>
      <c r="F38" s="44" t="s">
        <v>32</v>
      </c>
      <c r="G38" s="44" t="s">
        <v>31</v>
      </c>
      <c r="H38" s="44" t="s">
        <v>19</v>
      </c>
      <c r="I38" s="1" t="s">
        <v>25</v>
      </c>
      <c r="J38" s="1" t="s">
        <v>29</v>
      </c>
      <c r="K38" s="1" t="s">
        <v>30</v>
      </c>
      <c r="L38" s="1" t="s">
        <v>33</v>
      </c>
    </row>
    <row r="39" spans="1:12" x14ac:dyDescent="0.2">
      <c r="A39" s="44" t="s">
        <v>1</v>
      </c>
      <c r="B39" s="44">
        <v>70</v>
      </c>
      <c r="C39" s="44" t="str">
        <f t="shared" si="0"/>
        <v>M70</v>
      </c>
      <c r="D39" s="44" t="s">
        <v>21</v>
      </c>
      <c r="E39" s="44" t="s">
        <v>21</v>
      </c>
      <c r="F39" s="44" t="s">
        <v>32</v>
      </c>
      <c r="G39" s="44" t="s">
        <v>27</v>
      </c>
      <c r="H39" s="44" t="s">
        <v>20</v>
      </c>
      <c r="I39" s="1" t="s">
        <v>17</v>
      </c>
      <c r="J39" s="1" t="s">
        <v>25</v>
      </c>
      <c r="K39" s="1" t="s">
        <v>29</v>
      </c>
      <c r="L39" s="1" t="s">
        <v>30</v>
      </c>
    </row>
    <row r="40" spans="1:12" x14ac:dyDescent="0.2">
      <c r="A40" s="44" t="s">
        <v>1</v>
      </c>
      <c r="B40" s="44">
        <v>75</v>
      </c>
      <c r="C40" s="44" t="str">
        <f t="shared" si="0"/>
        <v>M75</v>
      </c>
      <c r="D40" s="44" t="s">
        <v>21</v>
      </c>
      <c r="E40" s="44" t="s">
        <v>21</v>
      </c>
      <c r="F40" s="44" t="s">
        <v>32</v>
      </c>
      <c r="G40" s="44" t="s">
        <v>27</v>
      </c>
      <c r="H40" s="44" t="s">
        <v>20</v>
      </c>
      <c r="I40" s="1" t="s">
        <v>17</v>
      </c>
      <c r="J40" s="1" t="s">
        <v>25</v>
      </c>
      <c r="K40" s="1" t="s">
        <v>29</v>
      </c>
      <c r="L40" s="1" t="s">
        <v>30</v>
      </c>
    </row>
    <row r="41" spans="1:12" x14ac:dyDescent="0.2">
      <c r="A41" s="44" t="s">
        <v>1</v>
      </c>
      <c r="B41" s="44">
        <v>80</v>
      </c>
      <c r="C41" s="44" t="str">
        <f t="shared" si="0"/>
        <v>M80</v>
      </c>
      <c r="D41" s="44" t="s">
        <v>28</v>
      </c>
      <c r="E41" s="44" t="s">
        <v>28</v>
      </c>
      <c r="F41" s="44" t="s">
        <v>32</v>
      </c>
      <c r="G41" s="44" t="s">
        <v>22</v>
      </c>
      <c r="H41" s="44" t="s">
        <v>26</v>
      </c>
      <c r="I41" s="1" t="s">
        <v>18</v>
      </c>
      <c r="J41" s="1" t="s">
        <v>17</v>
      </c>
      <c r="K41" s="1" t="s">
        <v>25</v>
      </c>
      <c r="L41" s="1" t="s">
        <v>29</v>
      </c>
    </row>
    <row r="42" spans="1:12" x14ac:dyDescent="0.2">
      <c r="A42" s="44" t="s">
        <v>1</v>
      </c>
      <c r="B42" s="44">
        <v>85</v>
      </c>
      <c r="C42" s="44" t="str">
        <f t="shared" si="0"/>
        <v>M85</v>
      </c>
      <c r="D42" s="44" t="s">
        <v>28</v>
      </c>
      <c r="E42" s="44" t="s">
        <v>28</v>
      </c>
      <c r="F42" s="44" t="s">
        <v>32</v>
      </c>
      <c r="G42" s="44" t="s">
        <v>22</v>
      </c>
      <c r="H42" s="44" t="s">
        <v>26</v>
      </c>
      <c r="I42" s="1" t="s">
        <v>18</v>
      </c>
      <c r="J42" s="1" t="s">
        <v>17</v>
      </c>
      <c r="K42" s="1" t="s">
        <v>25</v>
      </c>
      <c r="L42" s="1" t="s">
        <v>29</v>
      </c>
    </row>
    <row r="43" spans="1:12" x14ac:dyDescent="0.2">
      <c r="A43" s="44" t="s">
        <v>1</v>
      </c>
      <c r="B43" s="44">
        <v>90</v>
      </c>
      <c r="C43" s="44" t="str">
        <f t="shared" si="0"/>
        <v>M90</v>
      </c>
      <c r="D43" s="44" t="s">
        <v>28</v>
      </c>
      <c r="E43" s="44" t="s">
        <v>28</v>
      </c>
      <c r="F43" s="44" t="s">
        <v>32</v>
      </c>
      <c r="G43" s="44" t="s">
        <v>22</v>
      </c>
      <c r="H43" s="44" t="s">
        <v>26</v>
      </c>
      <c r="I43" s="1" t="s">
        <v>18</v>
      </c>
      <c r="J43" s="1" t="s">
        <v>17</v>
      </c>
      <c r="K43" s="1" t="s">
        <v>25</v>
      </c>
      <c r="L43" s="1" t="s">
        <v>29</v>
      </c>
    </row>
    <row r="44" spans="1:12" x14ac:dyDescent="0.2">
      <c r="A44" s="44" t="s">
        <v>1</v>
      </c>
      <c r="B44" s="44">
        <v>95</v>
      </c>
      <c r="C44" s="44" t="str">
        <f t="shared" si="0"/>
        <v>M95</v>
      </c>
      <c r="D44" s="44" t="s">
        <v>28</v>
      </c>
      <c r="E44" s="44" t="s">
        <v>28</v>
      </c>
      <c r="F44" s="44" t="s">
        <v>32</v>
      </c>
      <c r="G44" s="44" t="s">
        <v>22</v>
      </c>
      <c r="H44" s="44" t="s">
        <v>26</v>
      </c>
      <c r="I44" s="1" t="s">
        <v>18</v>
      </c>
      <c r="J44" s="1" t="s">
        <v>17</v>
      </c>
      <c r="K44" s="1" t="s">
        <v>25</v>
      </c>
      <c r="L44" s="1" t="s">
        <v>29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pageSetUpPr fitToPage="1"/>
  </sheetPr>
  <dimension ref="A1:AT54"/>
  <sheetViews>
    <sheetView topLeftCell="A77" workbookViewId="0">
      <pane ySplit="570" activePane="bottomLeft"/>
      <selection activeCell="A15" sqref="A15"/>
      <selection pane="bottomLeft" activeCell="A15" sqref="A15"/>
    </sheetView>
  </sheetViews>
  <sheetFormatPr defaultColWidth="8.7109375" defaultRowHeight="12.75" x14ac:dyDescent="0.2"/>
  <cols>
    <col min="35" max="35" width="8.7109375" style="8"/>
  </cols>
  <sheetData>
    <row r="1" spans="1:46" x14ac:dyDescent="0.2">
      <c r="B1" s="1" t="s">
        <v>70</v>
      </c>
      <c r="L1" t="s">
        <v>69</v>
      </c>
      <c r="V1" t="s">
        <v>68</v>
      </c>
      <c r="AG1" s="1" t="s">
        <v>67</v>
      </c>
      <c r="AI1"/>
      <c r="AT1" s="8"/>
    </row>
    <row r="2" spans="1:46" x14ac:dyDescent="0.2">
      <c r="AI2"/>
      <c r="AT2" s="8"/>
    </row>
    <row r="3" spans="1:46" x14ac:dyDescent="0.2">
      <c r="A3" t="s">
        <v>50</v>
      </c>
      <c r="B3" t="s">
        <v>66</v>
      </c>
      <c r="C3" t="s">
        <v>65</v>
      </c>
      <c r="D3" t="s">
        <v>64</v>
      </c>
      <c r="E3" t="s">
        <v>63</v>
      </c>
      <c r="F3" t="s">
        <v>62</v>
      </c>
      <c r="G3" t="s">
        <v>61</v>
      </c>
      <c r="H3" t="s">
        <v>60</v>
      </c>
      <c r="I3" t="s">
        <v>59</v>
      </c>
      <c r="J3" t="s">
        <v>58</v>
      </c>
      <c r="K3" t="s">
        <v>57</v>
      </c>
      <c r="L3" t="s">
        <v>66</v>
      </c>
      <c r="M3" t="s">
        <v>65</v>
      </c>
      <c r="N3" t="s">
        <v>64</v>
      </c>
      <c r="O3" t="s">
        <v>63</v>
      </c>
      <c r="P3" t="s">
        <v>62</v>
      </c>
      <c r="Q3" t="s">
        <v>61</v>
      </c>
      <c r="R3" t="s">
        <v>60</v>
      </c>
      <c r="S3" t="s">
        <v>59</v>
      </c>
      <c r="T3" t="s">
        <v>58</v>
      </c>
      <c r="U3" t="s">
        <v>57</v>
      </c>
      <c r="V3" t="s">
        <v>66</v>
      </c>
      <c r="W3" t="s">
        <v>65</v>
      </c>
      <c r="X3" t="s">
        <v>64</v>
      </c>
      <c r="Y3" t="s">
        <v>63</v>
      </c>
      <c r="Z3" t="s">
        <v>62</v>
      </c>
      <c r="AA3" t="s">
        <v>61</v>
      </c>
      <c r="AB3" t="s">
        <v>60</v>
      </c>
      <c r="AC3" t="s">
        <v>59</v>
      </c>
      <c r="AD3" t="s">
        <v>58</v>
      </c>
      <c r="AE3" t="s">
        <v>57</v>
      </c>
      <c r="AF3" t="s">
        <v>15</v>
      </c>
      <c r="AG3" t="s">
        <v>66</v>
      </c>
      <c r="AH3" t="s">
        <v>65</v>
      </c>
      <c r="AI3" t="s">
        <v>64</v>
      </c>
      <c r="AJ3" t="s">
        <v>63</v>
      </c>
      <c r="AK3" t="s">
        <v>62</v>
      </c>
      <c r="AL3" t="s">
        <v>61</v>
      </c>
      <c r="AM3" t="s">
        <v>60</v>
      </c>
      <c r="AN3" t="s">
        <v>59</v>
      </c>
      <c r="AO3" t="s">
        <v>58</v>
      </c>
      <c r="AP3" t="s">
        <v>57</v>
      </c>
      <c r="AR3" t="s">
        <v>56</v>
      </c>
      <c r="AS3" t="s">
        <v>55</v>
      </c>
      <c r="AT3" s="17" t="s">
        <v>54</v>
      </c>
    </row>
    <row r="4" spans="1:46" x14ac:dyDescent="0.2">
      <c r="A4">
        <v>30</v>
      </c>
      <c r="B4" s="9"/>
      <c r="C4" s="9"/>
      <c r="D4" s="9"/>
      <c r="E4" s="9"/>
      <c r="F4" s="9">
        <v>1</v>
      </c>
      <c r="G4" s="9"/>
      <c r="H4" s="9">
        <v>1.6</v>
      </c>
      <c r="I4" s="9">
        <v>3.3332999999999999</v>
      </c>
      <c r="J4" s="9">
        <v>5.7142999999999997</v>
      </c>
      <c r="K4" s="9">
        <v>8.6957000000000004</v>
      </c>
      <c r="P4">
        <v>1</v>
      </c>
      <c r="Q4">
        <v>1.3158000000000001</v>
      </c>
      <c r="R4">
        <v>1.6129</v>
      </c>
      <c r="S4">
        <v>3.3332999999999999</v>
      </c>
      <c r="T4">
        <v>8.3332999999999995</v>
      </c>
      <c r="U4">
        <v>14.2857</v>
      </c>
      <c r="V4" s="8" t="str">
        <f t="shared" ref="V4:Z9" si="0">IF(L4="","",-1*(L4-B4)/L4)</f>
        <v/>
      </c>
      <c r="W4" s="8" t="str">
        <f t="shared" si="0"/>
        <v/>
      </c>
      <c r="X4" s="8" t="str">
        <f t="shared" si="0"/>
        <v/>
      </c>
      <c r="Y4" s="8" t="str">
        <f t="shared" si="0"/>
        <v/>
      </c>
      <c r="Z4" s="8">
        <f t="shared" si="0"/>
        <v>0</v>
      </c>
      <c r="AA4" s="8"/>
      <c r="AB4" s="8">
        <f t="shared" ref="AB4:AB18" si="1">IF(R4="","",-1*(R4-H4)/R4)</f>
        <v>-7.9980159960319364E-3</v>
      </c>
      <c r="AC4" s="8">
        <f t="shared" ref="AC4:AC18" si="2">IF(S4="","",-1*(S4-I4)/S4)</f>
        <v>0</v>
      </c>
      <c r="AD4" s="8">
        <f t="shared" ref="AD4:AD18" si="3">IF(T4="","",-1*(T4-J4)/T4)</f>
        <v>-0.31428125712502847</v>
      </c>
      <c r="AE4" s="8">
        <f t="shared" ref="AE4:AE18" si="4">IF(U4="","",-1*(U4-K4)/U4)</f>
        <v>-0.39130039130039129</v>
      </c>
      <c r="AF4">
        <v>30</v>
      </c>
      <c r="AG4" s="9"/>
      <c r="AH4" s="9"/>
      <c r="AI4" s="9"/>
      <c r="AJ4" s="9"/>
      <c r="AK4" s="9">
        <f t="shared" ref="AK4:AK18" si="5">IF(F4&lt;1,"",ROUND(F4,4))</f>
        <v>1</v>
      </c>
      <c r="AL4" s="9"/>
      <c r="AM4" s="9">
        <f t="shared" ref="AM4:AP9" si="6">IF(H4&lt;1,"",ROUND(H4,4))</f>
        <v>1.6</v>
      </c>
      <c r="AN4" s="9">
        <f t="shared" si="6"/>
        <v>3.3332999999999999</v>
      </c>
      <c r="AO4" s="9">
        <f t="shared" si="6"/>
        <v>5.7142999999999997</v>
      </c>
      <c r="AP4" s="9">
        <f t="shared" si="6"/>
        <v>8.6957000000000004</v>
      </c>
      <c r="AQ4">
        <v>30</v>
      </c>
      <c r="AR4">
        <f t="shared" ref="AR4:AR18" si="7">P4</f>
        <v>1</v>
      </c>
      <c r="AS4" s="9">
        <f t="shared" ref="AS4:AS9" si="8">F4</f>
        <v>1</v>
      </c>
      <c r="AT4" s="8">
        <f t="shared" ref="AT4:AT18" si="9">(AS4/AR4)-1</f>
        <v>0</v>
      </c>
    </row>
    <row r="5" spans="1:46" x14ac:dyDescent="0.2">
      <c r="A5">
        <v>35</v>
      </c>
      <c r="B5" s="9"/>
      <c r="C5" s="9"/>
      <c r="D5" s="9"/>
      <c r="E5" s="9"/>
      <c r="F5" s="9">
        <v>1.0203</v>
      </c>
      <c r="G5" s="9"/>
      <c r="H5" s="9">
        <v>1.6325000000000001</v>
      </c>
      <c r="I5" s="9">
        <v>3.4009999999999998</v>
      </c>
      <c r="J5" s="9">
        <v>5.8303000000000003</v>
      </c>
      <c r="K5" s="9">
        <v>8.8721999999999994</v>
      </c>
      <c r="P5">
        <v>1.0251999999999999</v>
      </c>
      <c r="Q5">
        <v>1.3489</v>
      </c>
      <c r="R5">
        <v>1.6535</v>
      </c>
      <c r="S5">
        <v>3.4173</v>
      </c>
      <c r="T5">
        <v>8.5433000000000003</v>
      </c>
      <c r="U5">
        <v>14.6457</v>
      </c>
      <c r="V5" s="8" t="str">
        <f t="shared" si="0"/>
        <v/>
      </c>
      <c r="W5" s="8" t="str">
        <f t="shared" si="0"/>
        <v/>
      </c>
      <c r="X5" s="8" t="str">
        <f t="shared" si="0"/>
        <v/>
      </c>
      <c r="Y5" s="8" t="str">
        <f t="shared" si="0"/>
        <v/>
      </c>
      <c r="Z5" s="8">
        <f t="shared" si="0"/>
        <v>-4.7795552087396657E-3</v>
      </c>
      <c r="AA5" s="8"/>
      <c r="AB5" s="8">
        <f t="shared" si="1"/>
        <v>-1.2700332627759242E-2</v>
      </c>
      <c r="AC5" s="8">
        <f t="shared" si="2"/>
        <v>-4.7698475404559749E-3</v>
      </c>
      <c r="AD5" s="8">
        <f t="shared" si="3"/>
        <v>-0.31755878875844229</v>
      </c>
      <c r="AE5" s="8">
        <f t="shared" si="4"/>
        <v>-0.39421127020217539</v>
      </c>
      <c r="AF5">
        <v>35</v>
      </c>
      <c r="AG5" s="9"/>
      <c r="AH5" s="9"/>
      <c r="AI5" s="9"/>
      <c r="AJ5" s="9"/>
      <c r="AK5" s="9">
        <f t="shared" si="5"/>
        <v>1.0203</v>
      </c>
      <c r="AL5" s="9"/>
      <c r="AM5" s="9">
        <f t="shared" si="6"/>
        <v>1.6325000000000001</v>
      </c>
      <c r="AN5" s="9">
        <f t="shared" si="6"/>
        <v>3.4009999999999998</v>
      </c>
      <c r="AO5" s="9">
        <f t="shared" si="6"/>
        <v>5.8303000000000003</v>
      </c>
      <c r="AP5" s="9">
        <f t="shared" si="6"/>
        <v>8.8721999999999994</v>
      </c>
      <c r="AQ5">
        <v>35</v>
      </c>
      <c r="AR5">
        <f t="shared" si="7"/>
        <v>1.0251999999999999</v>
      </c>
      <c r="AS5" s="9">
        <f t="shared" si="8"/>
        <v>1.0203</v>
      </c>
      <c r="AT5" s="8">
        <f t="shared" si="9"/>
        <v>-4.7795552087396276E-3</v>
      </c>
    </row>
    <row r="6" spans="1:46" x14ac:dyDescent="0.2">
      <c r="A6">
        <v>40</v>
      </c>
      <c r="B6" s="9"/>
      <c r="C6" s="9"/>
      <c r="D6" s="9"/>
      <c r="E6" s="9"/>
      <c r="F6" s="9">
        <v>1.0898000000000001</v>
      </c>
      <c r="G6" s="9"/>
      <c r="H6" s="9">
        <v>1.7437</v>
      </c>
      <c r="I6" s="9">
        <v>3.6326999999999998</v>
      </c>
      <c r="J6" s="9">
        <v>6.2274000000000003</v>
      </c>
      <c r="K6" s="9">
        <v>9.4764999999999997</v>
      </c>
      <c r="P6">
        <v>1.0943000000000001</v>
      </c>
      <c r="Q6">
        <v>1.4399</v>
      </c>
      <c r="R6">
        <v>1.7649999999999999</v>
      </c>
      <c r="S6">
        <v>3.6476999999999999</v>
      </c>
      <c r="T6">
        <v>9.1191999999999993</v>
      </c>
      <c r="U6">
        <v>15.632899999999999</v>
      </c>
      <c r="V6" s="8" t="str">
        <f t="shared" si="0"/>
        <v/>
      </c>
      <c r="W6" s="8" t="str">
        <f t="shared" si="0"/>
        <v/>
      </c>
      <c r="X6" s="8" t="str">
        <f t="shared" si="0"/>
        <v/>
      </c>
      <c r="Y6" s="8" t="str">
        <f t="shared" si="0"/>
        <v/>
      </c>
      <c r="Z6" s="8">
        <f t="shared" si="0"/>
        <v>-4.1122178561637107E-3</v>
      </c>
      <c r="AA6" s="8"/>
      <c r="AB6" s="8">
        <f t="shared" si="1"/>
        <v>-1.2067988668555171E-2</v>
      </c>
      <c r="AC6" s="8">
        <f t="shared" si="2"/>
        <v>-4.112180277983421E-3</v>
      </c>
      <c r="AD6" s="8">
        <f t="shared" si="3"/>
        <v>-0.31711115010088597</v>
      </c>
      <c r="AE6" s="8">
        <f t="shared" si="4"/>
        <v>-0.393810489416551</v>
      </c>
      <c r="AF6">
        <v>40</v>
      </c>
      <c r="AG6" s="9"/>
      <c r="AH6" s="9"/>
      <c r="AI6" s="9"/>
      <c r="AJ6" s="9"/>
      <c r="AK6" s="9">
        <f t="shared" si="5"/>
        <v>1.0898000000000001</v>
      </c>
      <c r="AL6" s="9"/>
      <c r="AM6" s="9">
        <f t="shared" si="6"/>
        <v>1.7437</v>
      </c>
      <c r="AN6" s="9">
        <f t="shared" si="6"/>
        <v>3.6326999999999998</v>
      </c>
      <c r="AO6" s="9">
        <f t="shared" si="6"/>
        <v>6.2274000000000003</v>
      </c>
      <c r="AP6" s="9">
        <f t="shared" si="6"/>
        <v>9.4764999999999997</v>
      </c>
      <c r="AQ6">
        <v>40</v>
      </c>
      <c r="AR6">
        <f t="shared" si="7"/>
        <v>1.0943000000000001</v>
      </c>
      <c r="AS6" s="9">
        <f t="shared" si="8"/>
        <v>1.0898000000000001</v>
      </c>
      <c r="AT6" s="8">
        <f t="shared" si="9"/>
        <v>-4.1122178561636691E-3</v>
      </c>
    </row>
    <row r="7" spans="1:46" x14ac:dyDescent="0.2">
      <c r="A7">
        <v>45</v>
      </c>
      <c r="B7" s="9"/>
      <c r="C7" s="9"/>
      <c r="D7" s="9"/>
      <c r="E7" s="9"/>
      <c r="F7" s="9">
        <v>1.1697</v>
      </c>
      <c r="G7" s="9"/>
      <c r="H7" s="9">
        <v>1.8714999999999999</v>
      </c>
      <c r="I7" s="9">
        <v>3.899</v>
      </c>
      <c r="J7" s="9">
        <v>6.6840000000000002</v>
      </c>
      <c r="K7" s="9">
        <v>10.1713</v>
      </c>
      <c r="P7">
        <v>1.1734</v>
      </c>
      <c r="Q7">
        <v>1.5439000000000001</v>
      </c>
      <c r="R7">
        <v>1.8926000000000001</v>
      </c>
      <c r="S7">
        <v>3.9113000000000002</v>
      </c>
      <c r="T7">
        <v>9.7782999999999998</v>
      </c>
      <c r="U7">
        <v>16.762899999999998</v>
      </c>
      <c r="V7" s="8" t="str">
        <f t="shared" si="0"/>
        <v/>
      </c>
      <c r="W7" s="8" t="str">
        <f t="shared" si="0"/>
        <v/>
      </c>
      <c r="X7" s="8" t="str">
        <f t="shared" si="0"/>
        <v/>
      </c>
      <c r="Y7" s="8" t="str">
        <f t="shared" si="0"/>
        <v/>
      </c>
      <c r="Z7" s="8">
        <f t="shared" si="0"/>
        <v>-3.1532299301176383E-3</v>
      </c>
      <c r="AA7" s="8"/>
      <c r="AB7" s="8">
        <f t="shared" si="1"/>
        <v>-1.114868434957208E-2</v>
      </c>
      <c r="AC7" s="8">
        <f t="shared" si="2"/>
        <v>-3.144734487254928E-3</v>
      </c>
      <c r="AD7" s="8">
        <f t="shared" si="3"/>
        <v>-0.31644559892823904</v>
      </c>
      <c r="AE7" s="8">
        <f t="shared" si="4"/>
        <v>-0.39322551587135868</v>
      </c>
      <c r="AF7">
        <v>45</v>
      </c>
      <c r="AG7" s="9"/>
      <c r="AH7" s="9"/>
      <c r="AI7" s="9"/>
      <c r="AJ7" s="9"/>
      <c r="AK7" s="9">
        <f t="shared" si="5"/>
        <v>1.1697</v>
      </c>
      <c r="AL7" s="9"/>
      <c r="AM7" s="9">
        <f t="shared" si="6"/>
        <v>1.8714999999999999</v>
      </c>
      <c r="AN7" s="9">
        <f t="shared" si="6"/>
        <v>3.899</v>
      </c>
      <c r="AO7" s="9">
        <f t="shared" si="6"/>
        <v>6.6840000000000002</v>
      </c>
      <c r="AP7" s="9">
        <f t="shared" si="6"/>
        <v>10.1713</v>
      </c>
      <c r="AQ7">
        <v>45</v>
      </c>
      <c r="AR7">
        <f t="shared" si="7"/>
        <v>1.1734</v>
      </c>
      <c r="AS7" s="9">
        <f t="shared" si="8"/>
        <v>1.1697</v>
      </c>
      <c r="AT7" s="8">
        <f t="shared" si="9"/>
        <v>-3.1532299301176847E-3</v>
      </c>
    </row>
    <row r="8" spans="1:46" x14ac:dyDescent="0.2">
      <c r="A8">
        <v>50</v>
      </c>
      <c r="B8" s="9"/>
      <c r="C8" s="9"/>
      <c r="D8" s="9"/>
      <c r="E8" s="9">
        <v>1.0488</v>
      </c>
      <c r="F8" s="9">
        <v>1.2621</v>
      </c>
      <c r="G8" s="9"/>
      <c r="H8" s="9">
        <v>2.0194000000000001</v>
      </c>
      <c r="I8" s="9">
        <v>4.2069999999999999</v>
      </c>
      <c r="J8" s="9">
        <v>7.2119999999999997</v>
      </c>
      <c r="K8" s="9">
        <v>10.9748</v>
      </c>
      <c r="O8">
        <v>1.1123000000000001</v>
      </c>
      <c r="P8">
        <v>1.2646999999999999</v>
      </c>
      <c r="Q8">
        <v>1.6640999999999999</v>
      </c>
      <c r="R8">
        <v>2.0398999999999998</v>
      </c>
      <c r="S8">
        <v>4.2157999999999998</v>
      </c>
      <c r="T8">
        <v>10.5395</v>
      </c>
      <c r="U8">
        <v>18.067799999999998</v>
      </c>
      <c r="V8" s="8" t="str">
        <f t="shared" si="0"/>
        <v/>
      </c>
      <c r="W8" s="8" t="str">
        <f t="shared" si="0"/>
        <v/>
      </c>
      <c r="X8" s="8" t="str">
        <f t="shared" si="0"/>
        <v/>
      </c>
      <c r="Y8" s="8">
        <f t="shared" si="0"/>
        <v>-5.7088914861098725E-2</v>
      </c>
      <c r="Z8" s="8">
        <f t="shared" si="0"/>
        <v>-2.0558235154581606E-3</v>
      </c>
      <c r="AA8" s="8"/>
      <c r="AB8" s="8">
        <f t="shared" si="1"/>
        <v>-1.0049512230991589E-2</v>
      </c>
      <c r="AC8" s="8">
        <f t="shared" si="2"/>
        <v>-2.0873855495991082E-3</v>
      </c>
      <c r="AD8" s="8">
        <f t="shared" si="3"/>
        <v>-0.31571706437686803</v>
      </c>
      <c r="AE8" s="8">
        <f t="shared" si="4"/>
        <v>-0.39257684942272986</v>
      </c>
      <c r="AF8">
        <v>50</v>
      </c>
      <c r="AG8" s="9"/>
      <c r="AH8" s="9"/>
      <c r="AI8" s="9"/>
      <c r="AJ8" s="9">
        <f>IF(E8&lt;1,"",ROUND(E8,4))</f>
        <v>1.0488</v>
      </c>
      <c r="AK8" s="9">
        <f t="shared" si="5"/>
        <v>1.2621</v>
      </c>
      <c r="AL8" s="9"/>
      <c r="AM8" s="9">
        <f t="shared" si="6"/>
        <v>2.0194000000000001</v>
      </c>
      <c r="AN8" s="9">
        <f t="shared" si="6"/>
        <v>4.2069999999999999</v>
      </c>
      <c r="AO8" s="9">
        <f t="shared" si="6"/>
        <v>7.2119999999999997</v>
      </c>
      <c r="AP8" s="9">
        <f t="shared" si="6"/>
        <v>10.9748</v>
      </c>
      <c r="AQ8">
        <v>50</v>
      </c>
      <c r="AR8">
        <f t="shared" si="7"/>
        <v>1.2646999999999999</v>
      </c>
      <c r="AS8" s="9">
        <f t="shared" si="8"/>
        <v>1.2621</v>
      </c>
      <c r="AT8" s="8">
        <f t="shared" si="9"/>
        <v>-2.0558235154581883E-3</v>
      </c>
    </row>
    <row r="9" spans="1:46" x14ac:dyDescent="0.2">
      <c r="A9">
        <v>55</v>
      </c>
      <c r="B9" s="9"/>
      <c r="C9" s="9"/>
      <c r="D9" s="9"/>
      <c r="E9" s="9">
        <v>1.1225000000000001</v>
      </c>
      <c r="F9" s="9">
        <v>1.3704000000000001</v>
      </c>
      <c r="G9" s="9"/>
      <c r="H9" s="9">
        <v>2.1926000000000001</v>
      </c>
      <c r="I9" s="9">
        <v>4.5679999999999996</v>
      </c>
      <c r="J9" s="9">
        <v>7.8308999999999997</v>
      </c>
      <c r="K9" s="9">
        <v>11.916499999999999</v>
      </c>
      <c r="O9">
        <v>1.2104999999999999</v>
      </c>
      <c r="P9">
        <v>1.3714999999999999</v>
      </c>
      <c r="Q9">
        <v>1.8047</v>
      </c>
      <c r="R9">
        <v>2.2122000000000002</v>
      </c>
      <c r="S9">
        <v>4.5717999999999996</v>
      </c>
      <c r="T9">
        <v>11.429500000000001</v>
      </c>
      <c r="U9">
        <v>19.593399999999999</v>
      </c>
      <c r="V9" s="8" t="str">
        <f t="shared" si="0"/>
        <v/>
      </c>
      <c r="W9" s="8" t="str">
        <f t="shared" si="0"/>
        <v/>
      </c>
      <c r="X9" s="8" t="str">
        <f t="shared" si="0"/>
        <v/>
      </c>
      <c r="Y9" s="8">
        <f t="shared" si="0"/>
        <v>-7.2697232548533552E-2</v>
      </c>
      <c r="Z9" s="8">
        <f t="shared" si="0"/>
        <v>-8.0204156033531089E-4</v>
      </c>
      <c r="AA9" s="8"/>
      <c r="AB9" s="8">
        <f t="shared" si="1"/>
        <v>-8.8599584124401318E-3</v>
      </c>
      <c r="AC9" s="8">
        <f t="shared" si="2"/>
        <v>-8.3118246642460865E-4</v>
      </c>
      <c r="AD9" s="8">
        <f t="shared" si="3"/>
        <v>-0.31485191828163966</v>
      </c>
      <c r="AE9" s="8">
        <f t="shared" si="4"/>
        <v>-0.39181050761991282</v>
      </c>
      <c r="AF9">
        <v>55</v>
      </c>
      <c r="AG9" s="9"/>
      <c r="AH9" s="9"/>
      <c r="AI9" s="9"/>
      <c r="AJ9" s="9">
        <f>IF(E9&lt;1,"",ROUND(E9,4))</f>
        <v>1.1225000000000001</v>
      </c>
      <c r="AK9" s="9">
        <f t="shared" si="5"/>
        <v>1.3704000000000001</v>
      </c>
      <c r="AL9" s="9"/>
      <c r="AM9" s="9">
        <f t="shared" si="6"/>
        <v>2.1926000000000001</v>
      </c>
      <c r="AN9" s="9">
        <f t="shared" si="6"/>
        <v>4.5679999999999996</v>
      </c>
      <c r="AO9" s="9">
        <f t="shared" si="6"/>
        <v>7.8308999999999997</v>
      </c>
      <c r="AP9" s="9">
        <f t="shared" si="6"/>
        <v>11.916499999999999</v>
      </c>
      <c r="AQ9">
        <v>55</v>
      </c>
      <c r="AR9">
        <f t="shared" si="7"/>
        <v>1.3714999999999999</v>
      </c>
      <c r="AS9" s="9">
        <f t="shared" si="8"/>
        <v>1.3704000000000001</v>
      </c>
      <c r="AT9" s="8">
        <f t="shared" si="9"/>
        <v>-8.0204156033536478E-4</v>
      </c>
    </row>
    <row r="10" spans="1:46" x14ac:dyDescent="0.2">
      <c r="A10">
        <v>60</v>
      </c>
      <c r="B10" s="9"/>
      <c r="C10" s="9"/>
      <c r="D10" s="9">
        <v>1.0424</v>
      </c>
      <c r="E10" s="9"/>
      <c r="F10" s="9">
        <v>1.45</v>
      </c>
      <c r="G10" s="9">
        <v>1.8125</v>
      </c>
      <c r="H10" s="9">
        <v>2.3199999999999998</v>
      </c>
      <c r="I10" s="9">
        <v>4.8333000000000004</v>
      </c>
      <c r="J10" s="9">
        <v>8.2857000000000003</v>
      </c>
      <c r="K10" s="9"/>
      <c r="N10">
        <v>1.1392</v>
      </c>
      <c r="O10">
        <v>1.3282</v>
      </c>
      <c r="P10">
        <v>1.498</v>
      </c>
      <c r="Q10">
        <v>1.9711000000000001</v>
      </c>
      <c r="R10">
        <v>2.4161999999999999</v>
      </c>
      <c r="S10">
        <v>4.9934000000000003</v>
      </c>
      <c r="T10">
        <v>12.483599999999999</v>
      </c>
      <c r="V10" s="8" t="str">
        <f t="shared" ref="V10:X11" si="10">IF(L10="","",-1*(L10-B10)/L10)</f>
        <v/>
      </c>
      <c r="W10" s="8" t="str">
        <f t="shared" si="10"/>
        <v/>
      </c>
      <c r="X10" s="8">
        <f t="shared" si="10"/>
        <v>-8.497191011235955E-2</v>
      </c>
      <c r="Y10" s="8"/>
      <c r="Z10" s="8">
        <f t="shared" ref="Z10:Z18" si="11">IF(P10="","",-1*(P10-F10)/P10)</f>
        <v>-3.2042723631508709E-2</v>
      </c>
      <c r="AA10" s="8">
        <f t="shared" ref="AA10:AA18" si="12">IF(Q10="","",-1*(Q10-G10)/Q10)</f>
        <v>-8.0462685809953874E-2</v>
      </c>
      <c r="AB10" s="8">
        <f t="shared" si="1"/>
        <v>-3.9814584885357197E-2</v>
      </c>
      <c r="AC10" s="8">
        <f t="shared" si="2"/>
        <v>-3.2062322265390297E-2</v>
      </c>
      <c r="AD10" s="8">
        <f t="shared" si="3"/>
        <v>-0.33627319042583864</v>
      </c>
      <c r="AE10" s="8" t="str">
        <f t="shared" si="4"/>
        <v/>
      </c>
      <c r="AF10">
        <v>60</v>
      </c>
      <c r="AG10" s="9"/>
      <c r="AH10" s="9"/>
      <c r="AI10" s="9">
        <f>IF(D10&lt;1,"",ROUND(D10,4))</f>
        <v>1.0424</v>
      </c>
      <c r="AJ10" s="9"/>
      <c r="AK10" s="9">
        <f t="shared" si="5"/>
        <v>1.45</v>
      </c>
      <c r="AL10" s="9">
        <f t="shared" ref="AL10:AO11" si="13">IF(G10&lt;1,"",ROUND(G10,4))</f>
        <v>1.8125</v>
      </c>
      <c r="AM10" s="9">
        <f t="shared" si="13"/>
        <v>2.3199999999999998</v>
      </c>
      <c r="AN10" s="9">
        <f t="shared" si="13"/>
        <v>4.8333000000000004</v>
      </c>
      <c r="AO10" s="9">
        <f t="shared" si="13"/>
        <v>8.2857000000000003</v>
      </c>
      <c r="AP10" s="9"/>
      <c r="AQ10">
        <v>60</v>
      </c>
      <c r="AR10">
        <f t="shared" si="7"/>
        <v>1.498</v>
      </c>
      <c r="AS10" s="9">
        <v>1.45</v>
      </c>
      <c r="AT10" s="8">
        <f t="shared" si="9"/>
        <v>-3.2042723631508729E-2</v>
      </c>
    </row>
    <row r="11" spans="1:46" x14ac:dyDescent="0.2">
      <c r="A11">
        <v>65</v>
      </c>
      <c r="B11" s="9"/>
      <c r="C11" s="9"/>
      <c r="D11" s="9">
        <v>1.1153</v>
      </c>
      <c r="E11" s="9"/>
      <c r="F11" s="9">
        <v>1.58</v>
      </c>
      <c r="G11" s="9">
        <v>1.9750000000000001</v>
      </c>
      <c r="H11" s="9">
        <v>2.528</v>
      </c>
      <c r="I11" s="9">
        <v>5.2667000000000002</v>
      </c>
      <c r="J11" s="9">
        <v>9.0286000000000008</v>
      </c>
      <c r="K11" s="9"/>
      <c r="N11">
        <v>1.2615000000000001</v>
      </c>
      <c r="O11">
        <v>1.4710000000000001</v>
      </c>
      <c r="P11">
        <v>1.6501999999999999</v>
      </c>
      <c r="Q11">
        <v>2.1714000000000002</v>
      </c>
      <c r="R11">
        <v>2.6617000000000002</v>
      </c>
      <c r="S11">
        <v>5.5007999999999999</v>
      </c>
      <c r="T11">
        <v>13.751899999999999</v>
      </c>
      <c r="V11" s="8" t="str">
        <f t="shared" si="10"/>
        <v/>
      </c>
      <c r="W11" s="8" t="str">
        <f t="shared" si="10"/>
        <v/>
      </c>
      <c r="X11" s="8">
        <f t="shared" si="10"/>
        <v>-0.11589377724930645</v>
      </c>
      <c r="Y11" s="8"/>
      <c r="Z11" s="8">
        <f t="shared" si="11"/>
        <v>-4.2540298145679202E-2</v>
      </c>
      <c r="AA11" s="8">
        <f t="shared" si="12"/>
        <v>-9.0448558533664972E-2</v>
      </c>
      <c r="AB11" s="8">
        <f t="shared" si="1"/>
        <v>-5.0231055340571866E-2</v>
      </c>
      <c r="AC11" s="8">
        <f t="shared" si="2"/>
        <v>-4.2557446189645097E-2</v>
      </c>
      <c r="AD11" s="8">
        <f t="shared" si="3"/>
        <v>-0.34346526661770366</v>
      </c>
      <c r="AE11" s="8" t="str">
        <f t="shared" si="4"/>
        <v/>
      </c>
      <c r="AF11">
        <v>65</v>
      </c>
      <c r="AG11" s="9"/>
      <c r="AH11" s="9"/>
      <c r="AI11" s="9">
        <f>IF(D11&lt;1,"",ROUND(D11,4))</f>
        <v>1.1153</v>
      </c>
      <c r="AJ11" s="9"/>
      <c r="AK11" s="9">
        <f t="shared" si="5"/>
        <v>1.58</v>
      </c>
      <c r="AL11" s="9">
        <f t="shared" si="13"/>
        <v>1.9750000000000001</v>
      </c>
      <c r="AM11" s="9">
        <f t="shared" si="13"/>
        <v>2.528</v>
      </c>
      <c r="AN11" s="9">
        <f t="shared" si="13"/>
        <v>5.2667000000000002</v>
      </c>
      <c r="AO11" s="9">
        <f t="shared" si="13"/>
        <v>9.0286000000000008</v>
      </c>
      <c r="AP11" s="9"/>
      <c r="AQ11">
        <v>65</v>
      </c>
      <c r="AR11">
        <f t="shared" si="7"/>
        <v>1.6501999999999999</v>
      </c>
      <c r="AS11" s="9">
        <v>1.58</v>
      </c>
      <c r="AT11" s="8">
        <f t="shared" si="9"/>
        <v>-4.2540298145679167E-2</v>
      </c>
    </row>
    <row r="12" spans="1:46" x14ac:dyDescent="0.2">
      <c r="A12">
        <v>70</v>
      </c>
      <c r="B12" s="9"/>
      <c r="C12" s="9">
        <v>1.1408</v>
      </c>
      <c r="D12" s="9"/>
      <c r="E12" s="9"/>
      <c r="F12" s="9">
        <v>1.74</v>
      </c>
      <c r="G12" s="9">
        <v>2.1749999999999998</v>
      </c>
      <c r="H12" s="9">
        <v>2.7839999999999998</v>
      </c>
      <c r="I12" s="9">
        <v>5.8</v>
      </c>
      <c r="J12" s="9"/>
      <c r="K12" s="9"/>
      <c r="M12">
        <v>1.2943</v>
      </c>
      <c r="N12">
        <v>1.4131</v>
      </c>
      <c r="O12">
        <v>1.6397999999999999</v>
      </c>
      <c r="P12">
        <v>1.8369</v>
      </c>
      <c r="Q12">
        <v>2.4169</v>
      </c>
      <c r="R12">
        <v>2.9626999999999999</v>
      </c>
      <c r="S12">
        <v>6.1227999999999998</v>
      </c>
      <c r="V12" s="8" t="str">
        <f>IF(L12="","",-1*(L12-B12)/L12)</f>
        <v/>
      </c>
      <c r="W12" s="8">
        <f>IF(M12="","",-1*(M12-C12)/M12)</f>
        <v>-0.11859692497875297</v>
      </c>
      <c r="X12" s="8"/>
      <c r="Y12" s="8"/>
      <c r="Z12" s="8">
        <f t="shared" si="11"/>
        <v>-5.2751918993957203E-2</v>
      </c>
      <c r="AA12" s="8">
        <f t="shared" si="12"/>
        <v>-0.10008688816252233</v>
      </c>
      <c r="AB12" s="8">
        <f t="shared" si="1"/>
        <v>-6.0316603098525025E-2</v>
      </c>
      <c r="AC12" s="8">
        <f t="shared" si="2"/>
        <v>-5.2720977330633044E-2</v>
      </c>
      <c r="AD12" s="8" t="str">
        <f t="shared" si="3"/>
        <v/>
      </c>
      <c r="AE12" s="8" t="str">
        <f t="shared" si="4"/>
        <v/>
      </c>
      <c r="AF12">
        <v>70</v>
      </c>
      <c r="AG12" s="9"/>
      <c r="AH12" s="9">
        <f>IF(C12&lt;1,"",ROUND(C12,4))</f>
        <v>1.1408</v>
      </c>
      <c r="AI12" s="9"/>
      <c r="AJ12" s="9"/>
      <c r="AK12" s="9">
        <f t="shared" si="5"/>
        <v>1.74</v>
      </c>
      <c r="AL12" s="9">
        <f t="shared" ref="AL12:AN13" si="14">IF(G12&lt;1,"",ROUND(G12,4))</f>
        <v>2.1749999999999998</v>
      </c>
      <c r="AM12" s="9">
        <f t="shared" si="14"/>
        <v>2.7839999999999998</v>
      </c>
      <c r="AN12" s="9">
        <f t="shared" si="14"/>
        <v>5.8</v>
      </c>
      <c r="AO12" s="9"/>
      <c r="AP12" s="9"/>
      <c r="AQ12">
        <v>70</v>
      </c>
      <c r="AR12">
        <f t="shared" si="7"/>
        <v>1.8369</v>
      </c>
      <c r="AS12" s="9">
        <v>1.74</v>
      </c>
      <c r="AT12" s="8">
        <f t="shared" si="9"/>
        <v>-5.2751918993957259E-2</v>
      </c>
    </row>
    <row r="13" spans="1:46" x14ac:dyDescent="0.2">
      <c r="A13">
        <v>75</v>
      </c>
      <c r="B13" s="9"/>
      <c r="C13" s="9">
        <v>1.2285999999999999</v>
      </c>
      <c r="D13" s="9"/>
      <c r="E13" s="9"/>
      <c r="F13" s="9">
        <v>1.94</v>
      </c>
      <c r="G13" s="9">
        <v>2.4249999999999998</v>
      </c>
      <c r="H13" s="9">
        <v>3.1040000000000001</v>
      </c>
      <c r="I13" s="9">
        <v>6.4667000000000003</v>
      </c>
      <c r="J13" s="9"/>
      <c r="K13" s="9"/>
      <c r="M13">
        <v>1.4735</v>
      </c>
      <c r="N13">
        <v>1.6062000000000001</v>
      </c>
      <c r="O13">
        <v>1.8571</v>
      </c>
      <c r="P13">
        <v>2.0710999999999999</v>
      </c>
      <c r="Q13">
        <v>2.7250999999999999</v>
      </c>
      <c r="R13">
        <v>3.3403999999999998</v>
      </c>
      <c r="S13">
        <v>6.9036</v>
      </c>
      <c r="V13" s="8" t="str">
        <f>IF(L13="","",-1*(L13-B13)/L13)</f>
        <v/>
      </c>
      <c r="W13" s="8">
        <f>IF(M13="","",-1*(M13-C13)/M13)</f>
        <v>-0.16620291822192068</v>
      </c>
      <c r="X13" s="8"/>
      <c r="Y13" s="8"/>
      <c r="Z13" s="8">
        <f t="shared" si="11"/>
        <v>-6.3299695813818738E-2</v>
      </c>
      <c r="AA13" s="8">
        <f t="shared" si="12"/>
        <v>-0.11012439910462003</v>
      </c>
      <c r="AB13" s="8">
        <f t="shared" si="1"/>
        <v>-7.0769967668542613E-2</v>
      </c>
      <c r="AC13" s="8">
        <f t="shared" si="2"/>
        <v>-6.3285821890028335E-2</v>
      </c>
      <c r="AD13" s="8" t="str">
        <f t="shared" si="3"/>
        <v/>
      </c>
      <c r="AE13" s="8" t="str">
        <f t="shared" si="4"/>
        <v/>
      </c>
      <c r="AF13">
        <v>75</v>
      </c>
      <c r="AG13" s="9"/>
      <c r="AH13" s="9">
        <f>IF(C13&lt;1,"",ROUND(C13,4))</f>
        <v>1.2285999999999999</v>
      </c>
      <c r="AI13" s="9"/>
      <c r="AJ13" s="9"/>
      <c r="AK13" s="9">
        <f t="shared" si="5"/>
        <v>1.94</v>
      </c>
      <c r="AL13" s="9">
        <f t="shared" si="14"/>
        <v>2.4249999999999998</v>
      </c>
      <c r="AM13" s="9">
        <f t="shared" si="14"/>
        <v>3.1040000000000001</v>
      </c>
      <c r="AN13" s="9">
        <f t="shared" si="14"/>
        <v>6.4667000000000003</v>
      </c>
      <c r="AO13" s="9"/>
      <c r="AP13" s="9"/>
      <c r="AQ13">
        <v>75</v>
      </c>
      <c r="AR13">
        <f t="shared" si="7"/>
        <v>2.0710999999999999</v>
      </c>
      <c r="AS13" s="9">
        <v>1.94</v>
      </c>
      <c r="AT13" s="8">
        <f t="shared" si="9"/>
        <v>-6.3299695813818779E-2</v>
      </c>
    </row>
    <row r="14" spans="1:46" x14ac:dyDescent="0.2">
      <c r="A14">
        <v>80</v>
      </c>
      <c r="B14" s="9">
        <v>1.3043</v>
      </c>
      <c r="C14" s="9"/>
      <c r="D14" s="9"/>
      <c r="E14" s="9">
        <v>1.8182</v>
      </c>
      <c r="F14" s="9">
        <v>2.2000000000000002</v>
      </c>
      <c r="G14" s="9">
        <v>2.75</v>
      </c>
      <c r="H14" s="9">
        <v>3.52</v>
      </c>
      <c r="I14" s="9"/>
      <c r="J14" s="9"/>
      <c r="K14" s="9"/>
      <c r="L14">
        <v>1.573</v>
      </c>
      <c r="M14">
        <v>1.7102999999999999</v>
      </c>
      <c r="N14">
        <v>1.8604000000000001</v>
      </c>
      <c r="O14">
        <v>2.1406999999999998</v>
      </c>
      <c r="P14">
        <v>2.3736999999999999</v>
      </c>
      <c r="Q14">
        <v>3.1233</v>
      </c>
      <c r="R14">
        <v>3.8285999999999998</v>
      </c>
      <c r="V14" s="8">
        <f>IF(L14="","",-1*(L14-B14)/L14)</f>
        <v>-0.17082008900190715</v>
      </c>
      <c r="W14" s="8"/>
      <c r="X14" s="8"/>
      <c r="Y14" s="8">
        <f>IF(O14="","",-1*(O14-E14)/O14)</f>
        <v>-0.15065165600037361</v>
      </c>
      <c r="Z14" s="8">
        <f t="shared" si="11"/>
        <v>-7.3176896827737176E-2</v>
      </c>
      <c r="AA14" s="8">
        <f t="shared" si="12"/>
        <v>-0.1195210194345724</v>
      </c>
      <c r="AB14" s="8">
        <f t="shared" si="1"/>
        <v>-8.0603876090476881E-2</v>
      </c>
      <c r="AC14" s="8" t="str">
        <f t="shared" si="2"/>
        <v/>
      </c>
      <c r="AD14" s="8" t="str">
        <f t="shared" si="3"/>
        <v/>
      </c>
      <c r="AE14" s="8" t="str">
        <f t="shared" si="4"/>
        <v/>
      </c>
      <c r="AF14">
        <v>80</v>
      </c>
      <c r="AG14" s="9">
        <f>IF(B14&lt;1,"",ROUND(B14,4))</f>
        <v>1.3043</v>
      </c>
      <c r="AH14" s="9"/>
      <c r="AI14" s="9"/>
      <c r="AJ14" s="9">
        <f>IF(E14&lt;1,"",ROUND(E14,4))</f>
        <v>1.8182</v>
      </c>
      <c r="AK14" s="9">
        <f t="shared" si="5"/>
        <v>2.2000000000000002</v>
      </c>
      <c r="AL14" s="9">
        <f t="shared" ref="AL14:AM18" si="15">IF(G14&lt;1,"",ROUND(G14,4))</f>
        <v>2.75</v>
      </c>
      <c r="AM14" s="9">
        <f t="shared" si="15"/>
        <v>3.52</v>
      </c>
      <c r="AN14" s="9"/>
      <c r="AO14" s="9"/>
      <c r="AP14" s="9"/>
      <c r="AQ14">
        <v>80</v>
      </c>
      <c r="AR14">
        <f t="shared" si="7"/>
        <v>2.3736999999999999</v>
      </c>
      <c r="AS14" s="9">
        <v>2.2000000000000002</v>
      </c>
      <c r="AT14" s="8">
        <f t="shared" si="9"/>
        <v>-7.3176896827737203E-2</v>
      </c>
    </row>
    <row r="15" spans="1:46" x14ac:dyDescent="0.2">
      <c r="A15">
        <v>85</v>
      </c>
      <c r="B15" s="9">
        <v>1.4452</v>
      </c>
      <c r="C15" s="9"/>
      <c r="D15" s="9"/>
      <c r="E15" s="9">
        <v>2.1074000000000002</v>
      </c>
      <c r="F15" s="9">
        <v>2.5499999999999998</v>
      </c>
      <c r="G15" s="9">
        <v>3.1875</v>
      </c>
      <c r="H15" s="9">
        <v>4.08</v>
      </c>
      <c r="I15" s="9"/>
      <c r="J15" s="9"/>
      <c r="K15" s="9"/>
      <c r="L15">
        <v>1.8648</v>
      </c>
      <c r="M15">
        <v>2.0377999999999998</v>
      </c>
      <c r="N15">
        <v>2.2103000000000002</v>
      </c>
      <c r="O15">
        <v>2.5266000000000002</v>
      </c>
      <c r="P15">
        <v>2.78</v>
      </c>
      <c r="Q15">
        <v>3.6579000000000002</v>
      </c>
      <c r="R15">
        <v>4.4839000000000002</v>
      </c>
      <c r="V15" s="8">
        <f>IF(L15="","",-1*(L15-B15)/L15)</f>
        <v>-0.225010725010725</v>
      </c>
      <c r="W15" s="8"/>
      <c r="X15" s="8"/>
      <c r="Y15" s="8">
        <f>IF(O15="","",-1*(O15-E15)/O15)</f>
        <v>-0.16591466793319085</v>
      </c>
      <c r="Z15" s="8">
        <f t="shared" si="11"/>
        <v>-8.2733812949640287E-2</v>
      </c>
      <c r="AA15" s="8">
        <f t="shared" si="12"/>
        <v>-0.12859837611744449</v>
      </c>
      <c r="AB15" s="8">
        <f t="shared" si="1"/>
        <v>-9.0077834028412795E-2</v>
      </c>
      <c r="AC15" s="8" t="str">
        <f t="shared" si="2"/>
        <v/>
      </c>
      <c r="AD15" s="8" t="str">
        <f t="shared" si="3"/>
        <v/>
      </c>
      <c r="AE15" s="8" t="str">
        <f t="shared" si="4"/>
        <v/>
      </c>
      <c r="AF15">
        <v>85</v>
      </c>
      <c r="AG15" s="9">
        <f>IF(B15&lt;1,"",ROUND(B15,4))</f>
        <v>1.4452</v>
      </c>
      <c r="AH15" s="9"/>
      <c r="AI15" s="9"/>
      <c r="AJ15" s="9">
        <f>IF(E15&lt;1,"",ROUND(E15,4))</f>
        <v>2.1074000000000002</v>
      </c>
      <c r="AK15" s="9">
        <f t="shared" si="5"/>
        <v>2.5499999999999998</v>
      </c>
      <c r="AL15" s="9">
        <f t="shared" si="15"/>
        <v>3.1875</v>
      </c>
      <c r="AM15" s="9">
        <f t="shared" si="15"/>
        <v>4.08</v>
      </c>
      <c r="AN15" s="9"/>
      <c r="AO15" s="9"/>
      <c r="AP15" s="9"/>
      <c r="AQ15">
        <v>85</v>
      </c>
      <c r="AR15">
        <f t="shared" si="7"/>
        <v>2.78</v>
      </c>
      <c r="AS15" s="9">
        <v>2.5499999999999998</v>
      </c>
      <c r="AT15" s="8">
        <f t="shared" si="9"/>
        <v>-8.2733812949640329E-2</v>
      </c>
    </row>
    <row r="16" spans="1:46" x14ac:dyDescent="0.2">
      <c r="A16">
        <v>90</v>
      </c>
      <c r="B16" s="9">
        <v>1.6714</v>
      </c>
      <c r="C16" s="9"/>
      <c r="D16" s="9"/>
      <c r="E16" s="9">
        <v>2.5207000000000002</v>
      </c>
      <c r="F16" s="9">
        <v>3.05</v>
      </c>
      <c r="G16" s="9">
        <v>3.8125</v>
      </c>
      <c r="H16" s="9">
        <v>4.88</v>
      </c>
      <c r="I16" s="9"/>
      <c r="J16" s="9"/>
      <c r="K16" s="9"/>
      <c r="L16">
        <v>2.2894999999999999</v>
      </c>
      <c r="M16">
        <v>2.5205000000000002</v>
      </c>
      <c r="N16">
        <v>2.7221000000000002</v>
      </c>
      <c r="O16">
        <v>3.0821999999999998</v>
      </c>
      <c r="P16">
        <v>3.3540999999999999</v>
      </c>
      <c r="Q16">
        <v>4.4132999999999996</v>
      </c>
      <c r="R16">
        <v>5.4097999999999997</v>
      </c>
      <c r="V16" s="8">
        <f>IF(L16="","",-1*(L16-B16)/L16)</f>
        <v>-0.26997160952172961</v>
      </c>
      <c r="W16" s="8"/>
      <c r="X16" s="8"/>
      <c r="Y16" s="8">
        <f>IF(O16="","",-1*(O16-E16)/O16)</f>
        <v>-0.18217506975536946</v>
      </c>
      <c r="Z16" s="8">
        <f t="shared" si="11"/>
        <v>-9.0665156077636339E-2</v>
      </c>
      <c r="AA16" s="8">
        <f t="shared" si="12"/>
        <v>-0.13613395871570019</v>
      </c>
      <c r="AB16" s="8">
        <f t="shared" si="1"/>
        <v>-9.7933380161928318E-2</v>
      </c>
      <c r="AC16" s="8" t="str">
        <f t="shared" si="2"/>
        <v/>
      </c>
      <c r="AD16" s="8" t="str">
        <f t="shared" si="3"/>
        <v/>
      </c>
      <c r="AE16" s="8" t="str">
        <f t="shared" si="4"/>
        <v/>
      </c>
      <c r="AF16">
        <v>90</v>
      </c>
      <c r="AG16" s="9">
        <f>IF(B16&lt;1,"",ROUND(B16,4))</f>
        <v>1.6714</v>
      </c>
      <c r="AH16" s="9"/>
      <c r="AI16" s="9"/>
      <c r="AJ16" s="9">
        <f>IF(E16&lt;1,"",ROUND(E16,4))</f>
        <v>2.5207000000000002</v>
      </c>
      <c r="AK16" s="9">
        <f t="shared" si="5"/>
        <v>3.05</v>
      </c>
      <c r="AL16" s="9">
        <f t="shared" si="15"/>
        <v>3.8125</v>
      </c>
      <c r="AM16" s="9">
        <f t="shared" si="15"/>
        <v>4.88</v>
      </c>
      <c r="AN16" s="9"/>
      <c r="AO16" s="9"/>
      <c r="AP16" s="9"/>
      <c r="AQ16">
        <v>90</v>
      </c>
      <c r="AR16">
        <f t="shared" si="7"/>
        <v>3.3540999999999999</v>
      </c>
      <c r="AS16" s="9">
        <v>3.05</v>
      </c>
      <c r="AT16" s="8">
        <f t="shared" si="9"/>
        <v>-9.0665156077636366E-2</v>
      </c>
    </row>
    <row r="17" spans="1:46" x14ac:dyDescent="0.2">
      <c r="A17">
        <v>95</v>
      </c>
      <c r="B17" s="9">
        <v>2.1057000000000001</v>
      </c>
      <c r="C17" s="9"/>
      <c r="D17" s="9"/>
      <c r="E17" s="9">
        <v>3.1404999999999998</v>
      </c>
      <c r="F17" s="9">
        <v>3.8</v>
      </c>
      <c r="G17" s="9">
        <v>4.75</v>
      </c>
      <c r="H17" s="9">
        <v>6.08</v>
      </c>
      <c r="I17" s="9"/>
      <c r="J17" s="9"/>
      <c r="K17" s="9"/>
      <c r="L17">
        <v>2.9647000000000001</v>
      </c>
      <c r="M17">
        <v>3.3027000000000002</v>
      </c>
      <c r="N17">
        <v>3.5425</v>
      </c>
      <c r="O17">
        <v>3.9510999999999998</v>
      </c>
      <c r="P17">
        <v>4.2268999999999997</v>
      </c>
      <c r="Q17">
        <v>5.5617999999999999</v>
      </c>
      <c r="R17">
        <v>6.8177000000000003</v>
      </c>
      <c r="V17" s="8">
        <f>IF(L17="","",-1*(L17-B17)/L17)</f>
        <v>-0.28974263837825076</v>
      </c>
      <c r="W17" s="8"/>
      <c r="X17" s="8"/>
      <c r="Y17" s="8">
        <f>IF(O17="","",-1*(O17-E17)/O17)</f>
        <v>-0.20515805724987979</v>
      </c>
      <c r="Z17" s="8">
        <f t="shared" si="11"/>
        <v>-0.10099600179800797</v>
      </c>
      <c r="AA17" s="8">
        <f t="shared" si="12"/>
        <v>-0.14595994102628643</v>
      </c>
      <c r="AB17" s="8">
        <f t="shared" si="1"/>
        <v>-0.10820364639101167</v>
      </c>
      <c r="AC17" s="8" t="str">
        <f t="shared" si="2"/>
        <v/>
      </c>
      <c r="AD17" s="8" t="str">
        <f t="shared" si="3"/>
        <v/>
      </c>
      <c r="AE17" s="8" t="str">
        <f t="shared" si="4"/>
        <v/>
      </c>
      <c r="AF17">
        <v>95</v>
      </c>
      <c r="AG17" s="9">
        <f>IF(B17&lt;1,"",ROUND(B17,4))</f>
        <v>2.1057000000000001</v>
      </c>
      <c r="AH17" s="9"/>
      <c r="AI17" s="9"/>
      <c r="AJ17" s="9">
        <f>IF(E17&lt;1,"",ROUND(E17,4))</f>
        <v>3.1404999999999998</v>
      </c>
      <c r="AK17" s="9">
        <f t="shared" si="5"/>
        <v>3.8</v>
      </c>
      <c r="AL17" s="9">
        <f t="shared" si="15"/>
        <v>4.75</v>
      </c>
      <c r="AM17" s="9">
        <f t="shared" si="15"/>
        <v>6.08</v>
      </c>
      <c r="AN17" s="9"/>
      <c r="AO17" s="9"/>
      <c r="AP17" s="9"/>
      <c r="AQ17">
        <v>95</v>
      </c>
      <c r="AR17">
        <f t="shared" si="7"/>
        <v>4.2268999999999997</v>
      </c>
      <c r="AS17" s="9">
        <v>3.8</v>
      </c>
      <c r="AT17" s="8">
        <f t="shared" si="9"/>
        <v>-0.10099600179800794</v>
      </c>
    </row>
    <row r="18" spans="1:46" x14ac:dyDescent="0.2">
      <c r="A18">
        <v>100</v>
      </c>
      <c r="B18" s="9">
        <v>3.2456</v>
      </c>
      <c r="C18" s="9"/>
      <c r="D18" s="9"/>
      <c r="E18" s="9">
        <v>4.2149000000000001</v>
      </c>
      <c r="F18" s="9">
        <v>5.0999999999999996</v>
      </c>
      <c r="G18" s="9">
        <v>6.375</v>
      </c>
      <c r="H18" s="9">
        <v>8.16</v>
      </c>
      <c r="I18" s="9"/>
      <c r="J18" s="9"/>
      <c r="K18" s="9"/>
      <c r="L18">
        <v>4.2049000000000003</v>
      </c>
      <c r="M18">
        <v>4.7888999999999999</v>
      </c>
      <c r="N18">
        <v>5.0705999999999998</v>
      </c>
      <c r="O18">
        <v>5.5021000000000004</v>
      </c>
      <c r="P18">
        <v>5.7138999999999998</v>
      </c>
      <c r="Q18">
        <v>7.5183</v>
      </c>
      <c r="R18">
        <v>9.2159999999999993</v>
      </c>
      <c r="V18" s="8">
        <f>IF(L18="","",-1*(L18-B18)/L18)</f>
        <v>-0.22813860020452334</v>
      </c>
      <c r="W18" s="8"/>
      <c r="X18" s="8"/>
      <c r="Y18" s="8">
        <f>IF(O18="","",-1*(O18-E18)/O18)</f>
        <v>-0.23394703840351869</v>
      </c>
      <c r="Z18" s="8">
        <f t="shared" si="11"/>
        <v>-0.1074397521832724</v>
      </c>
      <c r="AA18" s="8">
        <f t="shared" si="12"/>
        <v>-0.15206895175771118</v>
      </c>
      <c r="AB18" s="8">
        <f t="shared" si="1"/>
        <v>-0.11458333333333325</v>
      </c>
      <c r="AC18" s="8" t="str">
        <f t="shared" si="2"/>
        <v/>
      </c>
      <c r="AD18" s="8" t="str">
        <f t="shared" si="3"/>
        <v/>
      </c>
      <c r="AE18" s="8" t="str">
        <f t="shared" si="4"/>
        <v/>
      </c>
      <c r="AF18">
        <v>100</v>
      </c>
      <c r="AG18" s="9">
        <f>IF(B18&lt;1,"",ROUND(B18,4))</f>
        <v>3.2456</v>
      </c>
      <c r="AH18" s="9"/>
      <c r="AI18" s="9"/>
      <c r="AJ18" s="9">
        <f>IF(E18&lt;1,"",ROUND(E18,4))</f>
        <v>4.2149000000000001</v>
      </c>
      <c r="AK18" s="9">
        <f t="shared" si="5"/>
        <v>5.0999999999999996</v>
      </c>
      <c r="AL18" s="9">
        <f t="shared" si="15"/>
        <v>6.375</v>
      </c>
      <c r="AM18" s="9">
        <f t="shared" si="15"/>
        <v>8.16</v>
      </c>
      <c r="AN18" s="9"/>
      <c r="AO18" s="9"/>
      <c r="AP18" s="9"/>
      <c r="AQ18">
        <v>100</v>
      </c>
      <c r="AR18">
        <f t="shared" si="7"/>
        <v>5.7138999999999998</v>
      </c>
      <c r="AS18" s="9">
        <v>5.0999999999999996</v>
      </c>
      <c r="AT18" s="8">
        <f t="shared" si="9"/>
        <v>-0.1074397521832724</v>
      </c>
    </row>
    <row r="19" spans="1:46" x14ac:dyDescent="0.2">
      <c r="AI19"/>
      <c r="AT19" s="8"/>
    </row>
    <row r="20" spans="1:46" x14ac:dyDescent="0.2">
      <c r="A20" s="1" t="s">
        <v>53</v>
      </c>
    </row>
    <row r="21" spans="1:46" x14ac:dyDescent="0.2">
      <c r="A21" t="s">
        <v>15</v>
      </c>
      <c r="B21">
        <v>12</v>
      </c>
      <c r="C21">
        <v>16</v>
      </c>
      <c r="D21">
        <v>20</v>
      </c>
      <c r="E21">
        <v>25</v>
      </c>
      <c r="F21">
        <v>35</v>
      </c>
      <c r="G21">
        <v>44</v>
      </c>
      <c r="H21">
        <v>56</v>
      </c>
      <c r="I21">
        <v>98</v>
      </c>
      <c r="J21">
        <v>200</v>
      </c>
      <c r="K21">
        <v>300</v>
      </c>
      <c r="M21">
        <v>50</v>
      </c>
      <c r="N21" s="9">
        <v>1.3554999999999999</v>
      </c>
    </row>
    <row r="22" spans="1:46" x14ac:dyDescent="0.2">
      <c r="A22">
        <v>30</v>
      </c>
      <c r="B22" s="9"/>
      <c r="C22" s="9"/>
      <c r="D22" s="9"/>
      <c r="E22" s="9"/>
      <c r="F22" s="9">
        <f t="shared" ref="F22:F36" si="16">$F4/F4</f>
        <v>1</v>
      </c>
      <c r="G22" s="9"/>
      <c r="H22" s="9">
        <f t="shared" ref="H22:K27" si="17">$F4/H4</f>
        <v>0.625</v>
      </c>
      <c r="I22" s="9">
        <f t="shared" si="17"/>
        <v>0.3000030000300003</v>
      </c>
      <c r="J22" s="9">
        <f t="shared" si="17"/>
        <v>0.17499956250109375</v>
      </c>
      <c r="K22" s="9">
        <f t="shared" si="17"/>
        <v>0.11499936750347872</v>
      </c>
      <c r="M22">
        <v>55</v>
      </c>
      <c r="N22" s="9">
        <v>1.4877</v>
      </c>
    </row>
    <row r="23" spans="1:46" x14ac:dyDescent="0.2">
      <c r="A23">
        <v>35</v>
      </c>
      <c r="B23" s="9"/>
      <c r="C23" s="9"/>
      <c r="D23" s="9"/>
      <c r="E23" s="9"/>
      <c r="F23" s="9">
        <f t="shared" si="16"/>
        <v>1</v>
      </c>
      <c r="G23" s="9"/>
      <c r="H23" s="9">
        <f t="shared" si="17"/>
        <v>0.62499234303215923</v>
      </c>
      <c r="I23" s="9">
        <f t="shared" si="17"/>
        <v>0.3</v>
      </c>
      <c r="J23" s="9">
        <f t="shared" si="17"/>
        <v>0.17499957120559834</v>
      </c>
      <c r="K23" s="9">
        <f t="shared" si="17"/>
        <v>0.11499966186515183</v>
      </c>
      <c r="M23">
        <v>60</v>
      </c>
      <c r="N23" s="9">
        <v>1.6486000000000001</v>
      </c>
    </row>
    <row r="24" spans="1:46" x14ac:dyDescent="0.2">
      <c r="A24">
        <v>40</v>
      </c>
      <c r="B24" s="9"/>
      <c r="C24" s="9"/>
      <c r="D24" s="9"/>
      <c r="E24" s="9"/>
      <c r="F24" s="9">
        <f t="shared" si="16"/>
        <v>1</v>
      </c>
      <c r="G24" s="9"/>
      <c r="H24" s="9">
        <f t="shared" si="17"/>
        <v>0.62499283133566563</v>
      </c>
      <c r="I24" s="9">
        <f t="shared" si="17"/>
        <v>0.29999724722658083</v>
      </c>
      <c r="J24" s="9">
        <f t="shared" si="17"/>
        <v>0.17500080290329834</v>
      </c>
      <c r="K24" s="9">
        <f t="shared" si="17"/>
        <v>0.11500026381047856</v>
      </c>
      <c r="M24">
        <v>65</v>
      </c>
      <c r="N24" s="9">
        <v>1.8484</v>
      </c>
    </row>
    <row r="25" spans="1:46" x14ac:dyDescent="0.2">
      <c r="A25">
        <v>45</v>
      </c>
      <c r="B25" s="9"/>
      <c r="C25" s="9"/>
      <c r="D25" s="9"/>
      <c r="E25" s="9"/>
      <c r="F25" s="9">
        <f t="shared" si="16"/>
        <v>1</v>
      </c>
      <c r="G25" s="9"/>
      <c r="H25" s="9">
        <f t="shared" si="17"/>
        <v>0.62500667913438424</v>
      </c>
      <c r="I25" s="9">
        <f t="shared" si="17"/>
        <v>0.3</v>
      </c>
      <c r="J25" s="9">
        <f t="shared" si="17"/>
        <v>0.17499999999999999</v>
      </c>
      <c r="K25" s="9">
        <f t="shared" si="17"/>
        <v>0.11500004915792474</v>
      </c>
      <c r="M25">
        <v>70</v>
      </c>
      <c r="N25" s="9">
        <v>2.1032000000000002</v>
      </c>
    </row>
    <row r="26" spans="1:46" x14ac:dyDescent="0.2">
      <c r="A26">
        <v>50</v>
      </c>
      <c r="B26" s="9"/>
      <c r="C26" s="9"/>
      <c r="D26" s="9"/>
      <c r="E26" s="9">
        <f>$F8/E8</f>
        <v>1.2033752860411899</v>
      </c>
      <c r="F26" s="9">
        <f t="shared" si="16"/>
        <v>1</v>
      </c>
      <c r="G26" s="9"/>
      <c r="H26" s="9">
        <f t="shared" si="17"/>
        <v>0.62498762008517383</v>
      </c>
      <c r="I26" s="9">
        <f t="shared" si="17"/>
        <v>0.3</v>
      </c>
      <c r="J26" s="9">
        <f t="shared" si="17"/>
        <v>0.17500000000000002</v>
      </c>
      <c r="K26" s="9">
        <f t="shared" si="17"/>
        <v>0.11499981776433284</v>
      </c>
      <c r="M26">
        <v>75</v>
      </c>
      <c r="N26" s="9">
        <v>2.4397000000000002</v>
      </c>
    </row>
    <row r="27" spans="1:46" x14ac:dyDescent="0.2">
      <c r="A27">
        <v>55</v>
      </c>
      <c r="B27" s="9"/>
      <c r="C27" s="9"/>
      <c r="D27" s="9"/>
      <c r="E27" s="9">
        <f>$F9/E9</f>
        <v>1.2208463251670378</v>
      </c>
      <c r="F27" s="9">
        <f t="shared" si="16"/>
        <v>1</v>
      </c>
      <c r="G27" s="9"/>
      <c r="H27" s="9">
        <f t="shared" si="17"/>
        <v>0.6250114019885068</v>
      </c>
      <c r="I27" s="9">
        <f t="shared" si="17"/>
        <v>0.30000000000000004</v>
      </c>
      <c r="J27" s="9">
        <f t="shared" si="17"/>
        <v>0.17499904225567944</v>
      </c>
      <c r="K27" s="9">
        <f t="shared" si="17"/>
        <v>0.11500020979314397</v>
      </c>
      <c r="M27">
        <v>80</v>
      </c>
      <c r="N27" s="9">
        <v>2.9043000000000001</v>
      </c>
    </row>
    <row r="28" spans="1:46" x14ac:dyDescent="0.2">
      <c r="A28">
        <v>60</v>
      </c>
      <c r="B28" s="9"/>
      <c r="C28" s="9"/>
      <c r="D28" s="9">
        <f>$F10/D10</f>
        <v>1.3910207214121257</v>
      </c>
      <c r="E28" s="9"/>
      <c r="F28" s="9">
        <f t="shared" si="16"/>
        <v>1</v>
      </c>
      <c r="G28" s="9">
        <f t="shared" ref="G28:J29" si="18">$F10/G10</f>
        <v>0.79999999999999993</v>
      </c>
      <c r="H28" s="9">
        <f t="shared" si="18"/>
        <v>0.625</v>
      </c>
      <c r="I28" s="9">
        <f t="shared" si="18"/>
        <v>0.30000206897978604</v>
      </c>
      <c r="J28" s="9">
        <f t="shared" si="18"/>
        <v>0.17500030172465814</v>
      </c>
      <c r="K28" s="9"/>
      <c r="M28">
        <v>85</v>
      </c>
      <c r="N28" s="9">
        <v>3.5874000000000001</v>
      </c>
    </row>
    <row r="29" spans="1:46" x14ac:dyDescent="0.2">
      <c r="A29">
        <v>65</v>
      </c>
      <c r="B29" s="9"/>
      <c r="C29" s="9"/>
      <c r="D29" s="9">
        <f>$F11/D11</f>
        <v>1.4166591948354703</v>
      </c>
      <c r="E29" s="9"/>
      <c r="F29" s="9">
        <f t="shared" si="16"/>
        <v>1</v>
      </c>
      <c r="G29" s="9">
        <f t="shared" si="18"/>
        <v>0.8</v>
      </c>
      <c r="H29" s="9">
        <f t="shared" si="18"/>
        <v>0.625</v>
      </c>
      <c r="I29" s="9">
        <f t="shared" si="18"/>
        <v>0.29999810127784005</v>
      </c>
      <c r="J29" s="9">
        <f t="shared" si="18"/>
        <v>0.17499944620428415</v>
      </c>
      <c r="K29" s="9"/>
      <c r="M29">
        <v>90</v>
      </c>
      <c r="N29" s="9">
        <v>4.6908000000000003</v>
      </c>
    </row>
    <row r="30" spans="1:46" x14ac:dyDescent="0.2">
      <c r="A30">
        <v>70</v>
      </c>
      <c r="B30" s="9"/>
      <c r="C30" s="9">
        <f>$F12/C12</f>
        <v>1.5252454417952315</v>
      </c>
      <c r="D30" s="9"/>
      <c r="E30" s="9"/>
      <c r="F30" s="9">
        <f t="shared" si="16"/>
        <v>1</v>
      </c>
      <c r="G30" s="9">
        <f t="shared" ref="G30:I31" si="19">$F12/G12</f>
        <v>0.8</v>
      </c>
      <c r="H30" s="9">
        <f t="shared" si="19"/>
        <v>0.625</v>
      </c>
      <c r="I30" s="9">
        <f t="shared" si="19"/>
        <v>0.3</v>
      </c>
      <c r="J30" s="9"/>
      <c r="K30" s="9"/>
      <c r="M30">
        <v>95</v>
      </c>
      <c r="N30" s="9">
        <v>6.7744</v>
      </c>
    </row>
    <row r="31" spans="1:46" x14ac:dyDescent="0.2">
      <c r="A31">
        <v>75</v>
      </c>
      <c r="B31" s="9"/>
      <c r="C31" s="9">
        <f>$F13/C13</f>
        <v>1.5790330457431223</v>
      </c>
      <c r="D31" s="9"/>
      <c r="E31" s="9"/>
      <c r="F31" s="9">
        <f t="shared" si="16"/>
        <v>1</v>
      </c>
      <c r="G31" s="9">
        <f t="shared" si="19"/>
        <v>0.8</v>
      </c>
      <c r="H31" s="9">
        <f t="shared" si="19"/>
        <v>0.625</v>
      </c>
      <c r="I31" s="9">
        <f t="shared" si="19"/>
        <v>0.29999845361621846</v>
      </c>
      <c r="J31" s="9"/>
      <c r="K31" s="9"/>
      <c r="M31">
        <v>100</v>
      </c>
      <c r="N31" s="9">
        <v>12.1883</v>
      </c>
    </row>
    <row r="32" spans="1:46" x14ac:dyDescent="0.2">
      <c r="A32">
        <v>80</v>
      </c>
      <c r="B32" s="9">
        <f>$F14/B14</f>
        <v>1.6867285133788239</v>
      </c>
      <c r="C32" s="9"/>
      <c r="D32" s="9"/>
      <c r="E32" s="9">
        <f>$F14/E14</f>
        <v>1.2099879001209988</v>
      </c>
      <c r="F32" s="9">
        <f t="shared" si="16"/>
        <v>1</v>
      </c>
      <c r="G32" s="9">
        <f t="shared" ref="G32:H36" si="20">$F14/G14</f>
        <v>0.8</v>
      </c>
      <c r="H32" s="9">
        <f t="shared" si="20"/>
        <v>0.625</v>
      </c>
      <c r="I32" s="9"/>
      <c r="J32" s="9"/>
      <c r="K32" s="9"/>
    </row>
    <row r="33" spans="1:35" x14ac:dyDescent="0.2">
      <c r="A33">
        <v>85</v>
      </c>
      <c r="B33" s="9">
        <f>$F15/B15</f>
        <v>1.7644616662053694</v>
      </c>
      <c r="C33" s="9"/>
      <c r="D33" s="9"/>
      <c r="E33" s="9">
        <f>$F15/E15</f>
        <v>1.2100218278447374</v>
      </c>
      <c r="F33" s="9">
        <f t="shared" si="16"/>
        <v>1</v>
      </c>
      <c r="G33" s="9">
        <f t="shared" si="20"/>
        <v>0.79999999999999993</v>
      </c>
      <c r="H33" s="9">
        <f t="shared" si="20"/>
        <v>0.625</v>
      </c>
      <c r="I33" s="9"/>
      <c r="J33" s="9"/>
      <c r="K33" s="9"/>
    </row>
    <row r="34" spans="1:35" x14ac:dyDescent="0.2">
      <c r="A34">
        <v>90</v>
      </c>
      <c r="B34" s="9">
        <f>$F16/B16</f>
        <v>1.8248175182481752</v>
      </c>
      <c r="C34" s="9"/>
      <c r="D34" s="9"/>
      <c r="E34" s="9">
        <f>$F16/E16</f>
        <v>1.2099813543856863</v>
      </c>
      <c r="F34" s="9">
        <f t="shared" si="16"/>
        <v>1</v>
      </c>
      <c r="G34" s="9">
        <f t="shared" si="20"/>
        <v>0.79999999999999993</v>
      </c>
      <c r="H34" s="9">
        <f t="shared" si="20"/>
        <v>0.625</v>
      </c>
      <c r="I34" s="9"/>
      <c r="J34" s="9"/>
      <c r="K34" s="9"/>
    </row>
    <row r="35" spans="1:35" x14ac:dyDescent="0.2">
      <c r="A35">
        <v>95</v>
      </c>
      <c r="B35" s="9">
        <f>$F17/B17</f>
        <v>1.8046255402004083</v>
      </c>
      <c r="C35" s="9"/>
      <c r="D35" s="9"/>
      <c r="E35" s="9">
        <f>$F17/E17</f>
        <v>1.2099984078968318</v>
      </c>
      <c r="F35" s="9">
        <f t="shared" si="16"/>
        <v>1</v>
      </c>
      <c r="G35" s="9">
        <f t="shared" si="20"/>
        <v>0.79999999999999993</v>
      </c>
      <c r="H35" s="9">
        <f t="shared" si="20"/>
        <v>0.625</v>
      </c>
      <c r="I35" s="9"/>
      <c r="J35" s="9"/>
      <c r="K35" s="9"/>
    </row>
    <row r="36" spans="1:35" x14ac:dyDescent="0.2">
      <c r="A36">
        <v>100</v>
      </c>
      <c r="B36" s="9">
        <f>$F18/B18</f>
        <v>1.5713581464136059</v>
      </c>
      <c r="C36" s="9"/>
      <c r="D36" s="9"/>
      <c r="E36" s="9">
        <f>$F18/E18</f>
        <v>1.2099931196469667</v>
      </c>
      <c r="F36" s="9">
        <f t="shared" si="16"/>
        <v>1</v>
      </c>
      <c r="G36" s="9">
        <f t="shared" si="20"/>
        <v>0.79999999999999993</v>
      </c>
      <c r="H36" s="9">
        <f t="shared" si="20"/>
        <v>0.625</v>
      </c>
      <c r="I36" s="9"/>
      <c r="J36" s="9"/>
      <c r="K36" s="9"/>
    </row>
    <row r="38" spans="1:35" s="13" customFormat="1" x14ac:dyDescent="0.2">
      <c r="A38" s="15" t="s">
        <v>52</v>
      </c>
      <c r="B38" s="15">
        <v>12</v>
      </c>
      <c r="C38" s="15">
        <v>16</v>
      </c>
      <c r="D38" s="15">
        <v>20</v>
      </c>
      <c r="E38" s="15">
        <v>25</v>
      </c>
      <c r="F38" s="16">
        <v>35</v>
      </c>
      <c r="G38" s="16">
        <v>44</v>
      </c>
      <c r="H38" s="15">
        <v>56</v>
      </c>
      <c r="I38" s="15">
        <v>98</v>
      </c>
      <c r="J38" s="15">
        <v>200</v>
      </c>
      <c r="K38" s="15">
        <v>300</v>
      </c>
      <c r="AI38" s="14"/>
    </row>
    <row r="39" spans="1:35" x14ac:dyDescent="0.2">
      <c r="A39" s="1">
        <v>30</v>
      </c>
      <c r="B39" s="12" t="s">
        <v>51</v>
      </c>
      <c r="C39" s="12" t="s">
        <v>51</v>
      </c>
      <c r="D39" s="12" t="s">
        <v>51</v>
      </c>
      <c r="E39" s="12" t="s">
        <v>51</v>
      </c>
      <c r="F39" s="9">
        <v>1</v>
      </c>
      <c r="G39" s="9" t="s">
        <v>51</v>
      </c>
      <c r="H39" s="9">
        <v>1.5385</v>
      </c>
      <c r="I39" s="9">
        <v>3.2258</v>
      </c>
      <c r="J39" s="9">
        <v>8.3332999999999995</v>
      </c>
      <c r="K39" s="9">
        <v>14.2857</v>
      </c>
    </row>
    <row r="40" spans="1:35" x14ac:dyDescent="0.2">
      <c r="A40" s="1">
        <v>35</v>
      </c>
      <c r="B40" s="9" t="s">
        <v>51</v>
      </c>
      <c r="C40" s="9" t="s">
        <v>51</v>
      </c>
      <c r="D40" s="9" t="s">
        <v>51</v>
      </c>
      <c r="E40" s="9" t="s">
        <v>51</v>
      </c>
      <c r="F40" s="9">
        <v>1.0203</v>
      </c>
      <c r="G40" s="9" t="s">
        <v>51</v>
      </c>
      <c r="H40" s="9">
        <v>1.5697000000000001</v>
      </c>
      <c r="I40" s="9">
        <v>3.2913000000000001</v>
      </c>
      <c r="J40" s="9">
        <v>8.5024999999999995</v>
      </c>
      <c r="K40" s="9">
        <v>14.575699999999999</v>
      </c>
    </row>
    <row r="41" spans="1:35" x14ac:dyDescent="0.2">
      <c r="A41" s="1">
        <v>40</v>
      </c>
      <c r="B41" s="9" t="s">
        <v>51</v>
      </c>
      <c r="C41" s="9" t="s">
        <v>51</v>
      </c>
      <c r="D41" s="10" t="s">
        <v>51</v>
      </c>
      <c r="E41" s="9" t="s">
        <v>51</v>
      </c>
      <c r="F41" s="9">
        <v>1.0898000000000001</v>
      </c>
      <c r="G41" s="9" t="s">
        <v>51</v>
      </c>
      <c r="H41" s="9">
        <v>1.6766000000000001</v>
      </c>
      <c r="I41" s="9">
        <v>3.5154999999999998</v>
      </c>
      <c r="J41" s="9">
        <v>9.0816999999999997</v>
      </c>
      <c r="K41" s="9">
        <v>15.5686</v>
      </c>
    </row>
    <row r="42" spans="1:35" x14ac:dyDescent="0.2">
      <c r="A42" s="1">
        <v>45</v>
      </c>
      <c r="B42" s="11" t="s">
        <v>51</v>
      </c>
      <c r="C42" s="9" t="s">
        <v>51</v>
      </c>
      <c r="D42" s="9" t="s">
        <v>51</v>
      </c>
      <c r="E42" s="9" t="s">
        <v>51</v>
      </c>
      <c r="F42" s="9">
        <v>1.1697</v>
      </c>
      <c r="G42" s="9" t="s">
        <v>51</v>
      </c>
      <c r="H42" s="9">
        <v>1.7995000000000001</v>
      </c>
      <c r="I42" s="9">
        <v>3.7732000000000001</v>
      </c>
      <c r="J42" s="9">
        <v>9.7475000000000005</v>
      </c>
      <c r="K42" s="9">
        <v>16.71</v>
      </c>
    </row>
    <row r="43" spans="1:35" x14ac:dyDescent="0.2">
      <c r="A43" s="1">
        <v>50</v>
      </c>
      <c r="B43" s="9" t="s">
        <v>51</v>
      </c>
      <c r="C43" s="9" t="s">
        <v>51</v>
      </c>
      <c r="D43" s="9" t="s">
        <v>51</v>
      </c>
      <c r="E43" s="9">
        <v>1.0488</v>
      </c>
      <c r="F43" s="9">
        <v>1.3554999999999999</v>
      </c>
      <c r="G43" s="10" t="s">
        <v>51</v>
      </c>
      <c r="H43" s="9">
        <v>2.0853999999999999</v>
      </c>
      <c r="I43" s="9">
        <v>4.3726000000000003</v>
      </c>
      <c r="J43" s="9">
        <v>11.2958</v>
      </c>
      <c r="K43" s="9">
        <v>19.3643</v>
      </c>
    </row>
    <row r="44" spans="1:35" x14ac:dyDescent="0.2">
      <c r="A44" s="1">
        <v>55</v>
      </c>
      <c r="B44" s="9" t="s">
        <v>51</v>
      </c>
      <c r="C44" s="9" t="s">
        <v>51</v>
      </c>
      <c r="D44" s="9" t="s">
        <v>51</v>
      </c>
      <c r="E44" s="9">
        <v>1.1225000000000001</v>
      </c>
      <c r="F44" s="9">
        <v>1.4877</v>
      </c>
      <c r="G44" s="9" t="s">
        <v>51</v>
      </c>
      <c r="H44" s="9">
        <v>2.2888000000000002</v>
      </c>
      <c r="I44" s="9">
        <v>4.7990000000000004</v>
      </c>
      <c r="J44" s="9">
        <v>12.397500000000001</v>
      </c>
      <c r="K44" s="9">
        <v>21.2529</v>
      </c>
    </row>
    <row r="45" spans="1:35" x14ac:dyDescent="0.2">
      <c r="A45" s="1">
        <v>60</v>
      </c>
      <c r="B45" s="9" t="s">
        <v>51</v>
      </c>
      <c r="C45" s="9" t="s">
        <v>51</v>
      </c>
      <c r="D45" s="9">
        <v>1.0424</v>
      </c>
      <c r="E45" s="9" t="s">
        <v>51</v>
      </c>
      <c r="F45" s="9">
        <v>1.6486000000000001</v>
      </c>
      <c r="G45" s="9">
        <v>2.0608</v>
      </c>
      <c r="H45" s="9">
        <v>2.5363000000000002</v>
      </c>
      <c r="I45" s="9">
        <v>5.3181000000000003</v>
      </c>
      <c r="J45" s="9">
        <v>13.738300000000001</v>
      </c>
      <c r="K45" s="9" t="s">
        <v>51</v>
      </c>
    </row>
    <row r="46" spans="1:35" x14ac:dyDescent="0.2">
      <c r="A46" s="1">
        <v>65</v>
      </c>
      <c r="B46" s="9" t="s">
        <v>51</v>
      </c>
      <c r="C46" s="9" t="s">
        <v>51</v>
      </c>
      <c r="D46" s="9">
        <v>1.1153</v>
      </c>
      <c r="E46" s="9" t="s">
        <v>51</v>
      </c>
      <c r="F46" s="9">
        <v>1.8484</v>
      </c>
      <c r="G46" s="9">
        <v>2.3105000000000002</v>
      </c>
      <c r="H46" s="9">
        <v>2.8437000000000001</v>
      </c>
      <c r="I46" s="9">
        <v>5.9626000000000001</v>
      </c>
      <c r="J46" s="9">
        <v>15.4033</v>
      </c>
      <c r="K46" s="9" t="s">
        <v>51</v>
      </c>
    </row>
    <row r="47" spans="1:35" x14ac:dyDescent="0.2">
      <c r="A47" s="1">
        <v>70</v>
      </c>
      <c r="B47" s="9" t="s">
        <v>51</v>
      </c>
      <c r="C47" s="9">
        <v>1.1408</v>
      </c>
      <c r="D47" s="10" t="s">
        <v>51</v>
      </c>
      <c r="E47" s="10" t="s">
        <v>51</v>
      </c>
      <c r="F47" s="9">
        <v>2.1032000000000002</v>
      </c>
      <c r="G47" s="9">
        <v>2.629</v>
      </c>
      <c r="H47" s="9">
        <v>3.2357</v>
      </c>
      <c r="I47" s="9">
        <v>6.7845000000000004</v>
      </c>
      <c r="J47" s="9" t="s">
        <v>51</v>
      </c>
      <c r="K47" s="9" t="s">
        <v>51</v>
      </c>
    </row>
    <row r="48" spans="1:35" x14ac:dyDescent="0.2">
      <c r="A48" s="1">
        <v>75</v>
      </c>
      <c r="B48" s="9" t="s">
        <v>51</v>
      </c>
      <c r="C48" s="9">
        <v>1.2285999999999999</v>
      </c>
      <c r="D48" s="9" t="s">
        <v>51</v>
      </c>
      <c r="E48" s="9" t="s">
        <v>51</v>
      </c>
      <c r="F48" s="9">
        <v>2.4397000000000002</v>
      </c>
      <c r="G48" s="9">
        <v>3.0495999999999999</v>
      </c>
      <c r="H48" s="9">
        <v>3.7534000000000001</v>
      </c>
      <c r="I48" s="9">
        <v>7.87</v>
      </c>
      <c r="J48" s="9" t="s">
        <v>51</v>
      </c>
      <c r="K48" s="9" t="s">
        <v>51</v>
      </c>
    </row>
    <row r="49" spans="1:11" x14ac:dyDescent="0.2">
      <c r="A49" s="1">
        <v>80</v>
      </c>
      <c r="B49" s="9">
        <v>1.3043</v>
      </c>
      <c r="C49" s="10" t="s">
        <v>51</v>
      </c>
      <c r="D49" s="10" t="s">
        <v>51</v>
      </c>
      <c r="E49" s="9">
        <v>2.2170000000000001</v>
      </c>
      <c r="F49" s="9">
        <v>2.9043000000000001</v>
      </c>
      <c r="G49" s="9">
        <v>3.6303999999999998</v>
      </c>
      <c r="H49" s="9">
        <v>4.4682000000000004</v>
      </c>
      <c r="I49" s="9" t="s">
        <v>51</v>
      </c>
      <c r="J49" s="9" t="s">
        <v>51</v>
      </c>
      <c r="K49" s="9" t="s">
        <v>51</v>
      </c>
    </row>
    <row r="50" spans="1:11" x14ac:dyDescent="0.2">
      <c r="A50" s="1">
        <v>85</v>
      </c>
      <c r="B50" s="9">
        <v>1.4452</v>
      </c>
      <c r="C50" s="9" t="s">
        <v>51</v>
      </c>
      <c r="D50" s="9" t="s">
        <v>51</v>
      </c>
      <c r="E50" s="9">
        <v>2.7385000000000002</v>
      </c>
      <c r="F50" s="9">
        <v>3.5874000000000001</v>
      </c>
      <c r="G50" s="9">
        <v>4.4843000000000002</v>
      </c>
      <c r="H50" s="9">
        <v>5.5190999999999999</v>
      </c>
      <c r="I50" s="9" t="s">
        <v>51</v>
      </c>
      <c r="J50" s="9" t="s">
        <v>51</v>
      </c>
      <c r="K50" s="9" t="s">
        <v>51</v>
      </c>
    </row>
    <row r="51" spans="1:11" x14ac:dyDescent="0.2">
      <c r="A51" s="1">
        <v>90</v>
      </c>
      <c r="B51" s="9">
        <v>1.6714</v>
      </c>
      <c r="C51" s="9" t="s">
        <v>51</v>
      </c>
      <c r="D51" s="9" t="s">
        <v>51</v>
      </c>
      <c r="E51" s="9">
        <v>3.5808</v>
      </c>
      <c r="F51" s="9">
        <v>4.6908000000000003</v>
      </c>
      <c r="G51" s="9">
        <v>5.8635000000000002</v>
      </c>
      <c r="H51" s="9">
        <v>7.2165999999999997</v>
      </c>
      <c r="I51" s="9" t="s">
        <v>51</v>
      </c>
      <c r="J51" s="9" t="s">
        <v>51</v>
      </c>
      <c r="K51" s="9" t="s">
        <v>51</v>
      </c>
    </row>
    <row r="52" spans="1:11" x14ac:dyDescent="0.2">
      <c r="A52" s="1">
        <v>95</v>
      </c>
      <c r="B52" s="9">
        <v>2.1057000000000001</v>
      </c>
      <c r="C52" s="9" t="s">
        <v>51</v>
      </c>
      <c r="D52" s="9" t="s">
        <v>51</v>
      </c>
      <c r="E52" s="9">
        <v>5.1712999999999996</v>
      </c>
      <c r="F52" s="9">
        <v>6.7744</v>
      </c>
      <c r="G52" s="9">
        <v>8.468</v>
      </c>
      <c r="H52" s="10">
        <v>10.4222</v>
      </c>
      <c r="I52" s="9" t="s">
        <v>51</v>
      </c>
      <c r="J52" s="9" t="s">
        <v>51</v>
      </c>
      <c r="K52" s="9" t="s">
        <v>51</v>
      </c>
    </row>
    <row r="53" spans="1:11" x14ac:dyDescent="0.2">
      <c r="A53" s="1">
        <v>100</v>
      </c>
      <c r="B53" s="9">
        <v>3.2456</v>
      </c>
      <c r="C53" s="9" t="s">
        <v>51</v>
      </c>
      <c r="D53" s="9" t="s">
        <v>51</v>
      </c>
      <c r="E53" s="9">
        <v>9.3040000000000003</v>
      </c>
      <c r="F53" s="9">
        <v>12.1883</v>
      </c>
      <c r="G53" s="9">
        <v>15.2354</v>
      </c>
      <c r="H53" s="10">
        <v>18.751200000000001</v>
      </c>
      <c r="I53" s="9" t="s">
        <v>51</v>
      </c>
      <c r="J53" s="9" t="s">
        <v>51</v>
      </c>
      <c r="K53" s="9" t="s">
        <v>51</v>
      </c>
    </row>
    <row r="54" spans="1:11" x14ac:dyDescent="0.2">
      <c r="A54" s="1" t="s">
        <v>50</v>
      </c>
    </row>
  </sheetData>
  <sheetProtection password="D1B3" sheet="1" objects="1" scenarios="1" selectLockedCells="1" selectUnlockedCells="1"/>
  <pageMargins left="0.17" right="0.17" top="0.22" bottom="0.49" header="0.5" footer="0.5"/>
  <pageSetup scale="45" orientation="landscape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L18"/>
  <sheetViews>
    <sheetView zoomScale="98" zoomScaleNormal="98" zoomScalePageLayoutView="98" workbookViewId="0">
      <selection activeCell="L32" sqref="L32"/>
    </sheetView>
  </sheetViews>
  <sheetFormatPr defaultColWidth="8.7109375" defaultRowHeight="15.75" x14ac:dyDescent="0.25"/>
  <cols>
    <col min="1" max="1" width="8.7109375" style="19"/>
    <col min="2" max="6" width="8.7109375" style="20"/>
    <col min="7" max="7" width="8.7109375" style="19"/>
    <col min="8" max="8" width="11.42578125" style="19" bestFit="1" customWidth="1"/>
    <col min="9" max="9" width="8.42578125" style="19" bestFit="1" customWidth="1"/>
    <col min="10" max="10" width="11.42578125" style="19" bestFit="1" customWidth="1"/>
    <col min="11" max="11" width="9.7109375" style="19" bestFit="1" customWidth="1"/>
    <col min="12" max="12" width="11.42578125" style="19" bestFit="1" customWidth="1"/>
    <col min="13" max="13" width="8.7109375" style="19"/>
    <col min="14" max="14" width="9.7109375" style="19" bestFit="1" customWidth="1"/>
    <col min="15" max="15" width="11.42578125" style="19" bestFit="1" customWidth="1"/>
    <col min="16" max="16" width="8.7109375" style="19"/>
    <col min="17" max="17" width="9.7109375" style="19" bestFit="1" customWidth="1"/>
    <col min="18" max="18" width="11.42578125" style="19" bestFit="1" customWidth="1"/>
    <col min="19" max="16384" width="8.7109375" style="19"/>
  </cols>
  <sheetData>
    <row r="1" spans="1:12" x14ac:dyDescent="0.25">
      <c r="A1" s="19" t="s">
        <v>71</v>
      </c>
    </row>
    <row r="2" spans="1:12" x14ac:dyDescent="0.25">
      <c r="B2" s="22" t="s">
        <v>7</v>
      </c>
      <c r="C2" s="22" t="s">
        <v>6</v>
      </c>
      <c r="D2" s="22" t="s">
        <v>5</v>
      </c>
      <c r="E2" s="22" t="s">
        <v>4</v>
      </c>
      <c r="F2" s="22" t="s">
        <v>3</v>
      </c>
      <c r="H2" s="22"/>
      <c r="I2" s="22"/>
      <c r="J2" s="22"/>
      <c r="K2" s="22"/>
      <c r="L2" s="22"/>
    </row>
    <row r="3" spans="1:12" x14ac:dyDescent="0.25">
      <c r="A3" s="19">
        <v>1</v>
      </c>
      <c r="B3" s="22">
        <v>1</v>
      </c>
      <c r="C3" s="23">
        <v>1</v>
      </c>
      <c r="D3" s="23">
        <v>1</v>
      </c>
      <c r="E3" s="23">
        <v>1</v>
      </c>
      <c r="F3" s="22">
        <v>1</v>
      </c>
      <c r="H3" s="23" t="s">
        <v>50</v>
      </c>
      <c r="I3" s="22"/>
      <c r="J3" s="22"/>
      <c r="K3" s="22"/>
      <c r="L3" s="22"/>
    </row>
    <row r="4" spans="1:12" x14ac:dyDescent="0.25">
      <c r="A4" s="19">
        <v>30</v>
      </c>
      <c r="B4" s="22">
        <v>1</v>
      </c>
      <c r="C4" s="23">
        <v>1</v>
      </c>
      <c r="D4" s="23">
        <v>1</v>
      </c>
      <c r="E4" s="23">
        <v>1</v>
      </c>
      <c r="F4" s="22">
        <v>1</v>
      </c>
      <c r="H4" s="23" t="s">
        <v>50</v>
      </c>
      <c r="I4" s="22"/>
      <c r="J4" s="22"/>
      <c r="K4" s="22"/>
      <c r="L4" s="22"/>
    </row>
    <row r="5" spans="1:12" x14ac:dyDescent="0.25">
      <c r="A5" s="19">
        <v>35</v>
      </c>
      <c r="B5" s="22">
        <v>1.03</v>
      </c>
      <c r="C5" s="23">
        <v>1.0371999999999999</v>
      </c>
      <c r="D5" s="23">
        <v>1.0143</v>
      </c>
      <c r="E5" s="23">
        <v>1.0125999999999999</v>
      </c>
      <c r="F5" s="22">
        <v>1.0203</v>
      </c>
      <c r="H5" s="23" t="s">
        <v>50</v>
      </c>
      <c r="I5" s="22"/>
      <c r="J5" s="22"/>
      <c r="K5" s="22"/>
      <c r="L5" s="22"/>
    </row>
    <row r="6" spans="1:12" x14ac:dyDescent="0.25">
      <c r="A6" s="19">
        <v>40</v>
      </c>
      <c r="B6" s="22">
        <v>1.1252</v>
      </c>
      <c r="C6" s="23">
        <v>1.1136999999999999</v>
      </c>
      <c r="D6" s="23">
        <v>1.1013999999999999</v>
      </c>
      <c r="E6" s="23">
        <v>1.0862000000000001</v>
      </c>
      <c r="F6" s="22">
        <v>1.0898000000000001</v>
      </c>
      <c r="H6" s="23" t="s">
        <v>50</v>
      </c>
      <c r="I6" s="22"/>
      <c r="J6" s="22"/>
      <c r="K6" s="22"/>
      <c r="L6" s="22"/>
    </row>
    <row r="7" spans="1:12" x14ac:dyDescent="0.25">
      <c r="A7" s="19">
        <v>45</v>
      </c>
      <c r="B7" s="22">
        <v>1.2397</v>
      </c>
      <c r="C7" s="23">
        <v>1.2022999999999999</v>
      </c>
      <c r="D7" s="23">
        <v>1.2049000000000001</v>
      </c>
      <c r="E7" s="23">
        <v>1.1716</v>
      </c>
      <c r="F7" s="22">
        <v>1.1697</v>
      </c>
      <c r="H7" s="23" t="s">
        <v>50</v>
      </c>
      <c r="I7" s="22"/>
      <c r="J7" s="22"/>
      <c r="K7" s="22"/>
      <c r="L7" s="22"/>
    </row>
    <row r="8" spans="1:12" x14ac:dyDescent="0.25">
      <c r="A8" s="19">
        <v>50</v>
      </c>
      <c r="B8" s="22">
        <v>1.1863999999999999</v>
      </c>
      <c r="C8" s="23">
        <v>1.1720999999999999</v>
      </c>
      <c r="D8" s="23">
        <v>1.0218</v>
      </c>
      <c r="E8" s="23">
        <v>1.2278</v>
      </c>
      <c r="F8" s="22">
        <v>1.0488</v>
      </c>
      <c r="H8" s="23" t="s">
        <v>50</v>
      </c>
      <c r="I8" s="22"/>
      <c r="J8" s="22"/>
      <c r="K8" s="22"/>
      <c r="L8" s="22"/>
    </row>
    <row r="9" spans="1:12" x14ac:dyDescent="0.25">
      <c r="A9" s="19">
        <v>55</v>
      </c>
      <c r="B9" s="22">
        <v>1.3145</v>
      </c>
      <c r="C9" s="23">
        <v>1.2706</v>
      </c>
      <c r="D9" s="23">
        <v>1.1103000000000001</v>
      </c>
      <c r="E9" s="23">
        <v>1.3380000000000001</v>
      </c>
      <c r="F9" s="22">
        <v>1.1225000000000001</v>
      </c>
      <c r="H9" s="23" t="s">
        <v>50</v>
      </c>
      <c r="I9" s="22"/>
      <c r="J9" s="22"/>
      <c r="K9" s="22"/>
      <c r="L9" s="22"/>
    </row>
    <row r="10" spans="1:12" x14ac:dyDescent="0.25">
      <c r="A10" s="19">
        <v>60</v>
      </c>
      <c r="B10" s="22">
        <v>1.3082</v>
      </c>
      <c r="C10" s="23">
        <v>1.2482</v>
      </c>
      <c r="D10" s="24">
        <v>1.0628</v>
      </c>
      <c r="E10" s="23">
        <v>1.4139999999999999</v>
      </c>
      <c r="F10" s="22">
        <v>1.0424</v>
      </c>
      <c r="H10" s="23" t="s">
        <v>50</v>
      </c>
      <c r="I10" s="22"/>
      <c r="J10" s="21"/>
      <c r="K10" s="22"/>
      <c r="L10" s="22"/>
    </row>
    <row r="11" spans="1:12" x14ac:dyDescent="0.25">
      <c r="A11" s="19">
        <v>65</v>
      </c>
      <c r="B11" s="22">
        <v>1.4656</v>
      </c>
      <c r="C11" s="23">
        <v>1.3607</v>
      </c>
      <c r="D11" s="24">
        <v>1.1637</v>
      </c>
      <c r="E11" s="23">
        <v>1.5620000000000001</v>
      </c>
      <c r="F11" s="22">
        <v>1.1153</v>
      </c>
      <c r="H11" s="23" t="s">
        <v>50</v>
      </c>
      <c r="I11" s="22"/>
      <c r="J11" s="21"/>
      <c r="K11" s="22"/>
      <c r="L11" s="22"/>
    </row>
    <row r="12" spans="1:12" x14ac:dyDescent="0.25">
      <c r="A12" s="19">
        <v>70</v>
      </c>
      <c r="B12" s="22">
        <v>1.4523999999999999</v>
      </c>
      <c r="C12" s="23">
        <v>1.2806</v>
      </c>
      <c r="D12" s="24">
        <v>1.2781</v>
      </c>
      <c r="E12" s="23">
        <v>1.6800999999999999</v>
      </c>
      <c r="F12" s="22">
        <v>1.1408</v>
      </c>
      <c r="H12" s="23" t="s">
        <v>50</v>
      </c>
      <c r="I12" s="22"/>
      <c r="J12" s="21"/>
      <c r="K12" s="22"/>
      <c r="L12" s="22"/>
    </row>
    <row r="13" spans="1:12" x14ac:dyDescent="0.25">
      <c r="A13" s="19">
        <v>75</v>
      </c>
      <c r="B13" s="22">
        <v>1.649</v>
      </c>
      <c r="C13" s="23">
        <v>1.3993</v>
      </c>
      <c r="D13" s="24">
        <v>1.4332</v>
      </c>
      <c r="E13" s="23">
        <v>1.8932</v>
      </c>
      <c r="F13" s="22">
        <v>1.2285999999999999</v>
      </c>
      <c r="H13" s="23" t="s">
        <v>50</v>
      </c>
      <c r="I13" s="22"/>
      <c r="J13" s="21"/>
      <c r="K13" s="22"/>
      <c r="L13" s="22"/>
    </row>
    <row r="14" spans="1:12" x14ac:dyDescent="0.25">
      <c r="A14" s="19">
        <v>80</v>
      </c>
      <c r="B14" s="22">
        <v>1.8653999999999999</v>
      </c>
      <c r="C14" s="23">
        <v>1.5053000000000001</v>
      </c>
      <c r="D14" s="24">
        <v>1.6440999999999999</v>
      </c>
      <c r="E14" s="24">
        <v>2.0952000000000002</v>
      </c>
      <c r="F14" s="22">
        <v>1.3043</v>
      </c>
      <c r="H14" s="23" t="s">
        <v>50</v>
      </c>
      <c r="I14" s="22"/>
      <c r="J14" s="21"/>
      <c r="K14" s="21"/>
      <c r="L14" s="21"/>
    </row>
    <row r="15" spans="1:12" x14ac:dyDescent="0.25">
      <c r="A15" s="19">
        <v>85</v>
      </c>
      <c r="B15" s="22">
        <v>2.2212000000000001</v>
      </c>
      <c r="C15" s="23">
        <v>1.6866000000000001</v>
      </c>
      <c r="D15" s="24">
        <v>1.9508000000000001</v>
      </c>
      <c r="E15" s="24">
        <v>2.4378000000000002</v>
      </c>
      <c r="F15" s="22">
        <v>1.4452</v>
      </c>
      <c r="H15" s="23" t="s">
        <v>50</v>
      </c>
      <c r="I15" s="22"/>
      <c r="J15" s="21"/>
      <c r="K15" s="21"/>
      <c r="L15" s="21"/>
    </row>
    <row r="16" spans="1:12" x14ac:dyDescent="0.25">
      <c r="A16" s="19">
        <v>90</v>
      </c>
      <c r="B16" s="22">
        <v>2.7616000000000001</v>
      </c>
      <c r="C16" s="23">
        <v>1.9535</v>
      </c>
      <c r="D16" s="24">
        <v>2.4401999999999999</v>
      </c>
      <c r="E16" s="24">
        <v>2.9137</v>
      </c>
      <c r="F16" s="22">
        <v>1.6714</v>
      </c>
      <c r="H16" s="23" t="s">
        <v>50</v>
      </c>
      <c r="I16" s="22"/>
      <c r="J16" s="21"/>
      <c r="K16" s="21"/>
      <c r="L16" s="21"/>
    </row>
    <row r="17" spans="1:12" x14ac:dyDescent="0.25">
      <c r="A17" s="19">
        <v>95</v>
      </c>
      <c r="B17" s="22">
        <v>3.6894999999999998</v>
      </c>
      <c r="C17" s="23">
        <v>2.4043999999999999</v>
      </c>
      <c r="D17" s="24">
        <v>3.3477999999999999</v>
      </c>
      <c r="E17" s="24">
        <v>3.6206</v>
      </c>
      <c r="F17" s="22">
        <v>2.1057000000000001</v>
      </c>
      <c r="H17" s="23" t="s">
        <v>50</v>
      </c>
      <c r="I17" s="22"/>
      <c r="J17" s="21"/>
      <c r="K17" s="21"/>
      <c r="L17" s="21"/>
    </row>
    <row r="18" spans="1:12" x14ac:dyDescent="0.25">
      <c r="A18" s="19">
        <v>100</v>
      </c>
      <c r="B18" s="22">
        <v>5.6368999999999998</v>
      </c>
      <c r="C18" s="23">
        <v>3.3512</v>
      </c>
      <c r="D18" s="24">
        <v>5.6116000000000001</v>
      </c>
      <c r="E18" s="24">
        <v>8.7034000000000002</v>
      </c>
      <c r="F18" s="22">
        <v>3.2456</v>
      </c>
      <c r="H18" s="23" t="s">
        <v>50</v>
      </c>
      <c r="I18" s="22"/>
      <c r="J18" s="21"/>
      <c r="K18" s="22"/>
      <c r="L18" s="21"/>
    </row>
  </sheetData>
  <sheetProtection selectLockedCells="1"/>
  <printOptions gridLines="1" gridLinesSet="0"/>
  <pageMargins left="0.75" right="0.75" top="1" bottom="1" header="0.5" footer="0.5"/>
  <pageSetup orientation="portrait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541D8EF42F1747B7F7F37208DEF8DA" ma:contentTypeVersion="0" ma:contentTypeDescription="Create a new document." ma:contentTypeScope="" ma:versionID="8200142879a801eadec7d66aa623bf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ADF4E-EFD6-41B3-8D26-0336FB145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EEA3B7-3A7B-480A-A143-6224D4985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35A30-F987-4B5A-8B0F-4B6368AC4D5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Summary</vt:lpstr>
      <vt:lpstr>Hammer</vt:lpstr>
      <vt:lpstr>Shot Put</vt:lpstr>
      <vt:lpstr>Discus</vt:lpstr>
      <vt:lpstr>Javelin</vt:lpstr>
      <vt:lpstr>Weight</vt:lpstr>
      <vt:lpstr>List1</vt:lpstr>
      <vt:lpstr>Discus!Názvy_tisku</vt:lpstr>
      <vt:lpstr>Hammer!Názvy_tisku</vt:lpstr>
      <vt:lpstr>Javelin!Názvy_tisku</vt:lpstr>
      <vt:lpstr>'Shot Put'!Názvy_tisku</vt:lpstr>
      <vt:lpstr>Summary!Názvy_tisku</vt:lpstr>
      <vt:lpstr>Weight!Názvy_tisku</vt:lpstr>
      <vt:lpstr>MAF!Oblast_tisku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Seto</dc:creator>
  <cp:lastModifiedBy>Jana Čapková</cp:lastModifiedBy>
  <cp:lastPrinted>2015-09-10T18:24:54Z</cp:lastPrinted>
  <dcterms:created xsi:type="dcterms:W3CDTF">2015-07-07T11:30:48Z</dcterms:created>
  <dcterms:modified xsi:type="dcterms:W3CDTF">2022-09-11T09:51:42Z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0x01010062541D8EF42F1747B7F7F37208DEF8DA</vt:lpwstr>
  </property>
</Properties>
</file>