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Email\Humor\Nove\"/>
    </mc:Choice>
  </mc:AlternateContent>
  <bookViews>
    <workbookView xWindow="0" yWindow="0" windowWidth="25335" windowHeight="13275" tabRatio="191"/>
  </bookViews>
  <sheets>
    <sheet name="Scoring Spreadsheet" sheetId="1" r:id="rId1"/>
    <sheet name="kategorie" sheetId="2" r:id="rId2"/>
    <sheet name="WMA2010" sheetId="3" r:id="rId3"/>
  </sheets>
  <definedNames>
    <definedName name="_xlnm.Print_Area" localSheetId="0">'Scoring Spreadsheet'!$A:$AF</definedName>
  </definedNames>
  <calcPr calcId="162913"/>
</workbook>
</file>

<file path=xl/calcChain.xml><?xml version="1.0" encoding="utf-8"?>
<calcChain xmlns="http://schemas.openxmlformats.org/spreadsheetml/2006/main">
  <c r="F44" i="1" l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9" i="1"/>
  <c r="F17" i="1"/>
  <c r="F19" i="1"/>
  <c r="F12" i="1"/>
  <c r="F11" i="1"/>
  <c r="F13" i="1"/>
  <c r="F10" i="1"/>
  <c r="F14" i="1"/>
  <c r="F20" i="1"/>
  <c r="F15" i="1"/>
  <c r="F8" i="1"/>
  <c r="F18" i="1"/>
  <c r="F16" i="1"/>
  <c r="F21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9" i="1"/>
  <c r="S17" i="1"/>
  <c r="S19" i="1"/>
  <c r="S12" i="1"/>
  <c r="S11" i="1"/>
  <c r="S13" i="1"/>
  <c r="S10" i="1"/>
  <c r="S14" i="1"/>
  <c r="S20" i="1"/>
  <c r="S15" i="1"/>
  <c r="S8" i="1"/>
  <c r="S18" i="1"/>
  <c r="S16" i="1"/>
  <c r="S21" i="1"/>
  <c r="L22" i="1" l="1"/>
  <c r="AF44" i="1" l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AK44" i="1"/>
  <c r="AJ44" i="1"/>
  <c r="AI44" i="1"/>
  <c r="AH44" i="1"/>
  <c r="AG44" i="1"/>
  <c r="AK43" i="1"/>
  <c r="AJ43" i="1"/>
  <c r="AI43" i="1"/>
  <c r="AH43" i="1"/>
  <c r="AG43" i="1"/>
  <c r="AK42" i="1"/>
  <c r="AJ42" i="1"/>
  <c r="AI42" i="1"/>
  <c r="AH42" i="1"/>
  <c r="AG42" i="1"/>
  <c r="AK41" i="1"/>
  <c r="AJ41" i="1"/>
  <c r="AI41" i="1"/>
  <c r="AH41" i="1"/>
  <c r="AG41" i="1"/>
  <c r="AK40" i="1"/>
  <c r="AJ40" i="1"/>
  <c r="AI40" i="1"/>
  <c r="AH40" i="1"/>
  <c r="AG40" i="1"/>
  <c r="AK39" i="1"/>
  <c r="AJ39" i="1"/>
  <c r="AI39" i="1"/>
  <c r="AH39" i="1"/>
  <c r="AG39" i="1"/>
  <c r="AK38" i="1"/>
  <c r="AJ38" i="1"/>
  <c r="AI38" i="1"/>
  <c r="AH38" i="1"/>
  <c r="AG38" i="1"/>
  <c r="AK37" i="1"/>
  <c r="AJ37" i="1"/>
  <c r="AI37" i="1"/>
  <c r="AH37" i="1"/>
  <c r="AG37" i="1"/>
  <c r="AK36" i="1"/>
  <c r="AJ36" i="1"/>
  <c r="AI36" i="1"/>
  <c r="AH36" i="1"/>
  <c r="AG36" i="1"/>
  <c r="AK35" i="1"/>
  <c r="AJ35" i="1"/>
  <c r="AI35" i="1"/>
  <c r="AH35" i="1"/>
  <c r="AG35" i="1"/>
  <c r="AK34" i="1"/>
  <c r="AJ34" i="1"/>
  <c r="AI34" i="1"/>
  <c r="AH34" i="1"/>
  <c r="AG34" i="1"/>
  <c r="AK33" i="1"/>
  <c r="AJ33" i="1"/>
  <c r="AI33" i="1"/>
  <c r="AH33" i="1"/>
  <c r="AG33" i="1"/>
  <c r="AK32" i="1"/>
  <c r="AJ32" i="1"/>
  <c r="AI32" i="1"/>
  <c r="AH32" i="1"/>
  <c r="AG32" i="1"/>
  <c r="AK31" i="1"/>
  <c r="AJ31" i="1"/>
  <c r="AI31" i="1"/>
  <c r="AH31" i="1"/>
  <c r="AG31" i="1"/>
  <c r="AK30" i="1"/>
  <c r="AJ30" i="1"/>
  <c r="AI30" i="1"/>
  <c r="AH30" i="1"/>
  <c r="AG30" i="1"/>
  <c r="AK29" i="1"/>
  <c r="AJ29" i="1"/>
  <c r="AI29" i="1"/>
  <c r="AH29" i="1"/>
  <c r="AG29" i="1"/>
  <c r="AK28" i="1"/>
  <c r="AJ28" i="1"/>
  <c r="AI28" i="1"/>
  <c r="AH28" i="1"/>
  <c r="AG28" i="1"/>
  <c r="AK27" i="1"/>
  <c r="AJ27" i="1"/>
  <c r="AI27" i="1"/>
  <c r="AH27" i="1"/>
  <c r="AG27" i="1"/>
  <c r="AK26" i="1"/>
  <c r="AJ26" i="1"/>
  <c r="AI26" i="1"/>
  <c r="AH26" i="1"/>
  <c r="AG26" i="1"/>
  <c r="AK25" i="1"/>
  <c r="AJ25" i="1"/>
  <c r="AI25" i="1"/>
  <c r="AH25" i="1"/>
  <c r="AG25" i="1"/>
  <c r="AK24" i="1"/>
  <c r="AJ24" i="1"/>
  <c r="AI24" i="1"/>
  <c r="AH24" i="1"/>
  <c r="AG24" i="1"/>
  <c r="AK23" i="1"/>
  <c r="AJ23" i="1"/>
  <c r="AI23" i="1"/>
  <c r="AH23" i="1"/>
  <c r="AG23" i="1"/>
  <c r="AK22" i="1"/>
  <c r="AJ22" i="1"/>
  <c r="AI22" i="1"/>
  <c r="AH22" i="1"/>
  <c r="AG22" i="1"/>
  <c r="AK9" i="1"/>
  <c r="AJ9" i="1"/>
  <c r="AI9" i="1"/>
  <c r="AH9" i="1"/>
  <c r="AG9" i="1"/>
  <c r="AK17" i="1"/>
  <c r="AJ17" i="1"/>
  <c r="AI17" i="1"/>
  <c r="AH17" i="1"/>
  <c r="AG17" i="1"/>
  <c r="AK19" i="1"/>
  <c r="AJ19" i="1"/>
  <c r="AI19" i="1"/>
  <c r="AH19" i="1"/>
  <c r="AG19" i="1"/>
  <c r="AK12" i="1"/>
  <c r="AJ12" i="1"/>
  <c r="AI12" i="1"/>
  <c r="AH12" i="1"/>
  <c r="AG12" i="1"/>
  <c r="AI20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9" i="1"/>
  <c r="V9" i="1" s="1"/>
  <c r="X9" i="1" s="1"/>
  <c r="G17" i="1"/>
  <c r="Z17" i="1" s="1"/>
  <c r="AB17" i="1" s="1"/>
  <c r="G19" i="1"/>
  <c r="AD19" i="1" s="1"/>
  <c r="AF19" i="1" s="1"/>
  <c r="G12" i="1"/>
  <c r="AD12" i="1" s="1"/>
  <c r="AF12" i="1" s="1"/>
  <c r="G20" i="1"/>
  <c r="Z20" i="1" s="1"/>
  <c r="AB20" i="1" s="1"/>
  <c r="AE44" i="1"/>
  <c r="AD44" i="1"/>
  <c r="AE43" i="1"/>
  <c r="AD43" i="1"/>
  <c r="AE42" i="1"/>
  <c r="AD42" i="1"/>
  <c r="AE41" i="1"/>
  <c r="AD41" i="1"/>
  <c r="AE40" i="1"/>
  <c r="AD40" i="1"/>
  <c r="AE39" i="1"/>
  <c r="AD39" i="1"/>
  <c r="AE38" i="1"/>
  <c r="AD38" i="1"/>
  <c r="AE37" i="1"/>
  <c r="AD37" i="1"/>
  <c r="AE36" i="1"/>
  <c r="AD36" i="1"/>
  <c r="AE35" i="1"/>
  <c r="AD35" i="1"/>
  <c r="AE34" i="1"/>
  <c r="AD34" i="1"/>
  <c r="AE33" i="1"/>
  <c r="AD33" i="1"/>
  <c r="AE32" i="1"/>
  <c r="AD32" i="1"/>
  <c r="AE31" i="1"/>
  <c r="AD31" i="1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9" i="1"/>
  <c r="AE17" i="1"/>
  <c r="AE19" i="1"/>
  <c r="AE12" i="1"/>
  <c r="AE11" i="1"/>
  <c r="AE13" i="1"/>
  <c r="AE10" i="1"/>
  <c r="AE14" i="1"/>
  <c r="AE20" i="1"/>
  <c r="AE15" i="1"/>
  <c r="AE8" i="1"/>
  <c r="AE18" i="1"/>
  <c r="AE21" i="1"/>
  <c r="AE16" i="1"/>
  <c r="AA44" i="1"/>
  <c r="Z44" i="1"/>
  <c r="AA43" i="1"/>
  <c r="Z43" i="1"/>
  <c r="AA42" i="1"/>
  <c r="Z42" i="1"/>
  <c r="AA41" i="1"/>
  <c r="Z41" i="1"/>
  <c r="AA40" i="1"/>
  <c r="Z40" i="1"/>
  <c r="AA39" i="1"/>
  <c r="Z39" i="1"/>
  <c r="AA38" i="1"/>
  <c r="Z38" i="1"/>
  <c r="AA37" i="1"/>
  <c r="Z37" i="1"/>
  <c r="AA36" i="1"/>
  <c r="Z36" i="1"/>
  <c r="AA35" i="1"/>
  <c r="Z35" i="1"/>
  <c r="AA34" i="1"/>
  <c r="Z34" i="1"/>
  <c r="AA33" i="1"/>
  <c r="Z33" i="1"/>
  <c r="AA32" i="1"/>
  <c r="Z32" i="1"/>
  <c r="AA31" i="1"/>
  <c r="Z31" i="1"/>
  <c r="AA30" i="1"/>
  <c r="Z30" i="1"/>
  <c r="AA29" i="1"/>
  <c r="Z29" i="1"/>
  <c r="AA28" i="1"/>
  <c r="Z28" i="1"/>
  <c r="AA27" i="1"/>
  <c r="Z27" i="1"/>
  <c r="AA26" i="1"/>
  <c r="Z26" i="1"/>
  <c r="AA25" i="1"/>
  <c r="Z25" i="1"/>
  <c r="AA24" i="1"/>
  <c r="Z24" i="1"/>
  <c r="AA23" i="1"/>
  <c r="Z23" i="1"/>
  <c r="AA22" i="1"/>
  <c r="Z22" i="1"/>
  <c r="AA9" i="1"/>
  <c r="AA17" i="1"/>
  <c r="AA19" i="1"/>
  <c r="AA12" i="1"/>
  <c r="AA11" i="1"/>
  <c r="AA13" i="1"/>
  <c r="AA10" i="1"/>
  <c r="AA14" i="1"/>
  <c r="AA20" i="1"/>
  <c r="AA15" i="1"/>
  <c r="AA8" i="1"/>
  <c r="AA18" i="1"/>
  <c r="AA21" i="1"/>
  <c r="AA16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9" i="1"/>
  <c r="W17" i="1"/>
  <c r="W19" i="1"/>
  <c r="W12" i="1"/>
  <c r="W11" i="1"/>
  <c r="W13" i="1"/>
  <c r="W10" i="1"/>
  <c r="W14" i="1"/>
  <c r="W20" i="1"/>
  <c r="W15" i="1"/>
  <c r="W8" i="1"/>
  <c r="W18" i="1"/>
  <c r="W21" i="1"/>
  <c r="W16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9" i="1"/>
  <c r="O17" i="1"/>
  <c r="O19" i="1"/>
  <c r="O12" i="1"/>
  <c r="O11" i="1"/>
  <c r="O13" i="1"/>
  <c r="O10" i="1"/>
  <c r="O14" i="1"/>
  <c r="O20" i="1"/>
  <c r="O15" i="1"/>
  <c r="O8" i="1"/>
  <c r="O18" i="1"/>
  <c r="O21" i="1"/>
  <c r="O16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K44" i="1"/>
  <c r="B44" i="1" s="1"/>
  <c r="K43" i="1"/>
  <c r="C43" i="1" s="1"/>
  <c r="K42" i="1"/>
  <c r="C42" i="1" s="1"/>
  <c r="K41" i="1"/>
  <c r="B41" i="1" s="1"/>
  <c r="K40" i="1"/>
  <c r="B40" i="1" s="1"/>
  <c r="K39" i="1"/>
  <c r="B39" i="1" s="1"/>
  <c r="K38" i="1"/>
  <c r="B38" i="1" s="1"/>
  <c r="K37" i="1"/>
  <c r="B37" i="1" s="1"/>
  <c r="K36" i="1"/>
  <c r="C36" i="1" s="1"/>
  <c r="K35" i="1"/>
  <c r="C35" i="1" s="1"/>
  <c r="K34" i="1"/>
  <c r="C34" i="1" s="1"/>
  <c r="K33" i="1"/>
  <c r="B33" i="1" s="1"/>
  <c r="K32" i="1"/>
  <c r="B32" i="1" s="1"/>
  <c r="K31" i="1"/>
  <c r="B31" i="1" s="1"/>
  <c r="K30" i="1"/>
  <c r="B30" i="1" s="1"/>
  <c r="K29" i="1"/>
  <c r="C29" i="1" s="1"/>
  <c r="K28" i="1"/>
  <c r="C28" i="1" s="1"/>
  <c r="K27" i="1"/>
  <c r="C27" i="1" s="1"/>
  <c r="K26" i="1"/>
  <c r="B26" i="1" s="1"/>
  <c r="K25" i="1"/>
  <c r="B25" i="1" s="1"/>
  <c r="K24" i="1"/>
  <c r="C24" i="1" s="1"/>
  <c r="K23" i="1"/>
  <c r="C23" i="1" s="1"/>
  <c r="K22" i="1"/>
  <c r="B22" i="1" s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AJ11" i="1"/>
  <c r="AI13" i="1"/>
  <c r="AI10" i="1"/>
  <c r="AK14" i="1"/>
  <c r="AH20" i="1"/>
  <c r="AI15" i="1"/>
  <c r="AK8" i="1"/>
  <c r="G18" i="1"/>
  <c r="V18" i="1" s="1"/>
  <c r="X18" i="1" s="1"/>
  <c r="AJ21" i="1"/>
  <c r="AI16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K45" i="1"/>
  <c r="R19" i="1" l="1"/>
  <c r="T19" i="1" s="1"/>
  <c r="V19" i="1"/>
  <c r="X19" i="1" s="1"/>
  <c r="L21" i="1"/>
  <c r="L17" i="1"/>
  <c r="V12" i="1"/>
  <c r="X12" i="1" s="1"/>
  <c r="L18" i="1"/>
  <c r="L12" i="1"/>
  <c r="Z12" i="1"/>
  <c r="AB12" i="1" s="1"/>
  <c r="Z9" i="1"/>
  <c r="AB9" i="1" s="1"/>
  <c r="L15" i="1"/>
  <c r="R9" i="1"/>
  <c r="T9" i="1" s="1"/>
  <c r="N19" i="1"/>
  <c r="P19" i="1" s="1"/>
  <c r="Z19" i="1"/>
  <c r="AB19" i="1" s="1"/>
  <c r="AD17" i="1"/>
  <c r="AF17" i="1" s="1"/>
  <c r="N9" i="1"/>
  <c r="P9" i="1" s="1"/>
  <c r="AD9" i="1"/>
  <c r="AF9" i="1" s="1"/>
  <c r="AD20" i="1"/>
  <c r="AF20" i="1" s="1"/>
  <c r="N20" i="1"/>
  <c r="P20" i="1" s="1"/>
  <c r="N17" i="1"/>
  <c r="P17" i="1" s="1"/>
  <c r="R12" i="1"/>
  <c r="T12" i="1" s="1"/>
  <c r="V20" i="1"/>
  <c r="X20" i="1" s="1"/>
  <c r="V17" i="1"/>
  <c r="X17" i="1" s="1"/>
  <c r="R20" i="1"/>
  <c r="T20" i="1" s="1"/>
  <c r="R17" i="1"/>
  <c r="T17" i="1" s="1"/>
  <c r="N12" i="1"/>
  <c r="P12" i="1" s="1"/>
  <c r="L10" i="1"/>
  <c r="L9" i="1"/>
  <c r="L14" i="1"/>
  <c r="L11" i="1"/>
  <c r="L20" i="1"/>
  <c r="L13" i="1"/>
  <c r="L19" i="1"/>
  <c r="AI11" i="1"/>
  <c r="AG11" i="1"/>
  <c r="AK11" i="1"/>
  <c r="G11" i="1"/>
  <c r="AH11" i="1"/>
  <c r="AJ13" i="1"/>
  <c r="G13" i="1"/>
  <c r="AG13" i="1"/>
  <c r="AK13" i="1"/>
  <c r="AH13" i="1"/>
  <c r="G10" i="1"/>
  <c r="AJ10" i="1"/>
  <c r="AK10" i="1"/>
  <c r="AH10" i="1"/>
  <c r="AG10" i="1"/>
  <c r="G14" i="1"/>
  <c r="AI14" i="1"/>
  <c r="AJ14" i="1"/>
  <c r="AH14" i="1"/>
  <c r="AG14" i="1"/>
  <c r="AJ20" i="1"/>
  <c r="AG20" i="1"/>
  <c r="AK20" i="1"/>
  <c r="AJ15" i="1"/>
  <c r="AG15" i="1"/>
  <c r="AK15" i="1"/>
  <c r="G15" i="1"/>
  <c r="AH15" i="1"/>
  <c r="B29" i="1"/>
  <c r="B27" i="1"/>
  <c r="AK21" i="1"/>
  <c r="B28" i="1"/>
  <c r="AG21" i="1"/>
  <c r="B24" i="1"/>
  <c r="B35" i="1"/>
  <c r="AH21" i="1"/>
  <c r="B36" i="1"/>
  <c r="G21" i="1"/>
  <c r="AD21" i="1" s="1"/>
  <c r="AF21" i="1" s="1"/>
  <c r="B43" i="1"/>
  <c r="N18" i="1"/>
  <c r="P18" i="1" s="1"/>
  <c r="AD18" i="1"/>
  <c r="AF18" i="1" s="1"/>
  <c r="AJ18" i="1"/>
  <c r="B23" i="1"/>
  <c r="Z18" i="1"/>
  <c r="AB18" i="1" s="1"/>
  <c r="R18" i="1"/>
  <c r="T18" i="1" s="1"/>
  <c r="AK18" i="1"/>
  <c r="AG8" i="1"/>
  <c r="AH8" i="1"/>
  <c r="B34" i="1"/>
  <c r="B42" i="1"/>
  <c r="L8" i="1"/>
  <c r="AK16" i="1"/>
  <c r="AG16" i="1"/>
  <c r="AJ16" i="1"/>
  <c r="AI8" i="1"/>
  <c r="AJ8" i="1"/>
  <c r="G8" i="1"/>
  <c r="AI18" i="1"/>
  <c r="AI21" i="1"/>
  <c r="AH16" i="1"/>
  <c r="G16" i="1"/>
  <c r="AD16" i="1" s="1"/>
  <c r="AF16" i="1" s="1"/>
  <c r="AG18" i="1"/>
  <c r="AH18" i="1"/>
  <c r="L16" i="1"/>
  <c r="C40" i="1"/>
  <c r="C32" i="1"/>
  <c r="C37" i="1"/>
  <c r="C26" i="1"/>
  <c r="C31" i="1"/>
  <c r="C44" i="1"/>
  <c r="C41" i="1"/>
  <c r="C25" i="1"/>
  <c r="C39" i="1"/>
  <c r="C33" i="1"/>
  <c r="C38" i="1"/>
  <c r="C30" i="1"/>
  <c r="C22" i="1"/>
  <c r="K19" i="1" l="1"/>
  <c r="R21" i="1"/>
  <c r="T21" i="1" s="1"/>
  <c r="K9" i="1"/>
  <c r="Z21" i="1"/>
  <c r="AB21" i="1" s="1"/>
  <c r="K12" i="1"/>
  <c r="K17" i="1"/>
  <c r="K20" i="1"/>
  <c r="N21" i="1"/>
  <c r="P21" i="1" s="1"/>
  <c r="AD14" i="1"/>
  <c r="AF14" i="1" s="1"/>
  <c r="N14" i="1"/>
  <c r="P14" i="1" s="1"/>
  <c r="Z14" i="1"/>
  <c r="AB14" i="1" s="1"/>
  <c r="V14" i="1"/>
  <c r="X14" i="1" s="1"/>
  <c r="R14" i="1"/>
  <c r="T14" i="1" s="1"/>
  <c r="Z11" i="1"/>
  <c r="AB11" i="1" s="1"/>
  <c r="R11" i="1"/>
  <c r="T11" i="1" s="1"/>
  <c r="N11" i="1"/>
  <c r="P11" i="1" s="1"/>
  <c r="AD11" i="1"/>
  <c r="AF11" i="1" s="1"/>
  <c r="V11" i="1"/>
  <c r="X11" i="1" s="1"/>
  <c r="AD15" i="1"/>
  <c r="AF15" i="1" s="1"/>
  <c r="V15" i="1"/>
  <c r="X15" i="1" s="1"/>
  <c r="R15" i="1"/>
  <c r="T15" i="1" s="1"/>
  <c r="Z15" i="1"/>
  <c r="AB15" i="1" s="1"/>
  <c r="N15" i="1"/>
  <c r="P15" i="1" s="1"/>
  <c r="Z10" i="1"/>
  <c r="AB10" i="1" s="1"/>
  <c r="V10" i="1"/>
  <c r="X10" i="1" s="1"/>
  <c r="AD10" i="1"/>
  <c r="AF10" i="1" s="1"/>
  <c r="N10" i="1"/>
  <c r="P10" i="1" s="1"/>
  <c r="R10" i="1"/>
  <c r="T10" i="1" s="1"/>
  <c r="AD13" i="1"/>
  <c r="AF13" i="1" s="1"/>
  <c r="V13" i="1"/>
  <c r="X13" i="1" s="1"/>
  <c r="R13" i="1"/>
  <c r="T13" i="1" s="1"/>
  <c r="Z13" i="1"/>
  <c r="AB13" i="1" s="1"/>
  <c r="N13" i="1"/>
  <c r="P13" i="1" s="1"/>
  <c r="V21" i="1"/>
  <c r="X21" i="1" s="1"/>
  <c r="K18" i="1"/>
  <c r="Z8" i="1"/>
  <c r="AB8" i="1" s="1"/>
  <c r="V8" i="1"/>
  <c r="X8" i="1" s="1"/>
  <c r="R8" i="1"/>
  <c r="T8" i="1" s="1"/>
  <c r="N8" i="1"/>
  <c r="P8" i="1" s="1"/>
  <c r="AD8" i="1"/>
  <c r="AF8" i="1" s="1"/>
  <c r="Z16" i="1"/>
  <c r="AB16" i="1" s="1"/>
  <c r="R16" i="1"/>
  <c r="T16" i="1" s="1"/>
  <c r="N16" i="1"/>
  <c r="P16" i="1" s="1"/>
  <c r="V16" i="1"/>
  <c r="X16" i="1" s="1"/>
  <c r="K11" i="1" l="1"/>
  <c r="K21" i="1"/>
  <c r="K10" i="1"/>
  <c r="K15" i="1"/>
  <c r="K14" i="1"/>
  <c r="K13" i="1"/>
  <c r="K8" i="1"/>
  <c r="K16" i="1"/>
  <c r="C17" i="1" l="1"/>
  <c r="C20" i="1"/>
  <c r="C11" i="1"/>
  <c r="C9" i="1"/>
  <c r="C13" i="1"/>
  <c r="C10" i="1"/>
  <c r="C12" i="1"/>
  <c r="C15" i="1"/>
  <c r="C19" i="1"/>
  <c r="C14" i="1"/>
  <c r="C18" i="1"/>
  <c r="C8" i="1"/>
  <c r="C21" i="1"/>
  <c r="C16" i="1"/>
</calcChain>
</file>

<file path=xl/sharedStrings.xml><?xml version="1.0" encoding="utf-8"?>
<sst xmlns="http://schemas.openxmlformats.org/spreadsheetml/2006/main" count="486" uniqueCount="129">
  <si>
    <t>vrhačský pětiboj – tabulka</t>
  </si>
  <si>
    <t xml:space="preserve">místo konání : </t>
  </si>
  <si>
    <t xml:space="preserve">datum konání : </t>
  </si>
  <si>
    <t>INSTRUKCE:  Otevřete soubor a uložte ho pod jiným jménem.  Vyplňte šedé oblasti – místo a datum konání, pohlaví ( M – Male, F – Female ), datum narození ( den.měsíc.rok ), jméno, příjmení, oddíl a potom žluté oblasti - výkon v každé disciplíně v metrech.</t>
  </si>
  <si>
    <t>INSTRUKCE: pokud je závod ukončen a tabulka vyplňena, můžete kliknout na tlačítko „seřadit výsledky“ pro konečné pořadí. Celkem nc – jsou body bez koeficientu.</t>
  </si>
  <si>
    <t>váha náčiní</t>
  </si>
  <si>
    <t>č.</t>
  </si>
  <si>
    <t>poř.</t>
  </si>
  <si>
    <t>c. help</t>
  </si>
  <si>
    <t>pohlaví</t>
  </si>
  <si>
    <t>datum nar.</t>
  </si>
  <si>
    <t>věk</t>
  </si>
  <si>
    <t>kat.</t>
  </si>
  <si>
    <t>jméno</t>
  </si>
  <si>
    <t>příjmení</t>
  </si>
  <si>
    <t>oddíl</t>
  </si>
  <si>
    <t>celkem</t>
  </si>
  <si>
    <t>celkem nc</t>
  </si>
  <si>
    <t>kladivo</t>
  </si>
  <si>
    <t>perform.</t>
  </si>
  <si>
    <t>kl. nc</t>
  </si>
  <si>
    <t>body kl.</t>
  </si>
  <si>
    <t>koule</t>
  </si>
  <si>
    <t>body ko.</t>
  </si>
  <si>
    <t>disk</t>
  </si>
  <si>
    <t>body di.</t>
  </si>
  <si>
    <t>oštěp</t>
  </si>
  <si>
    <t>body oš.</t>
  </si>
  <si>
    <t>břemeno</t>
  </si>
  <si>
    <t>body bř.</t>
  </si>
  <si>
    <t>kl.</t>
  </si>
  <si>
    <t>ko.</t>
  </si>
  <si>
    <t>di.</t>
  </si>
  <si>
    <t>oš.</t>
  </si>
  <si>
    <t>bř.</t>
  </si>
  <si>
    <t>M</t>
  </si>
  <si>
    <t xml:space="preserve"> </t>
  </si>
  <si>
    <t>age</t>
  </si>
  <si>
    <t>kladivo (kg)</t>
  </si>
  <si>
    <t>koule (kg)</t>
  </si>
  <si>
    <t>disk (kg)</t>
  </si>
  <si>
    <t>oštěp (g)</t>
  </si>
  <si>
    <t>břemeno (kg)</t>
  </si>
  <si>
    <t>F</t>
  </si>
  <si>
    <t>žáci ml.</t>
  </si>
  <si>
    <t>X</t>
  </si>
  <si>
    <t>ž-ně ml.</t>
  </si>
  <si>
    <t>žáci st.</t>
  </si>
  <si>
    <t>ž-ně st.</t>
  </si>
  <si>
    <t>d-ci</t>
  </si>
  <si>
    <t>d-ky</t>
  </si>
  <si>
    <t>j-ři</t>
  </si>
  <si>
    <t>j-ky</t>
  </si>
  <si>
    <t>muži</t>
  </si>
  <si>
    <t>ženy</t>
  </si>
  <si>
    <t>M35</t>
  </si>
  <si>
    <t>W35</t>
  </si>
  <si>
    <t>M40</t>
  </si>
  <si>
    <t>W40</t>
  </si>
  <si>
    <t>M45</t>
  </si>
  <si>
    <t>W45</t>
  </si>
  <si>
    <t>M50</t>
  </si>
  <si>
    <t>W50</t>
  </si>
  <si>
    <t>M55</t>
  </si>
  <si>
    <t>W55</t>
  </si>
  <si>
    <t>M60</t>
  </si>
  <si>
    <t>W60</t>
  </si>
  <si>
    <t>M65</t>
  </si>
  <si>
    <t>W65</t>
  </si>
  <si>
    <t>M70</t>
  </si>
  <si>
    <t>W70</t>
  </si>
  <si>
    <t>M75</t>
  </si>
  <si>
    <t>W75</t>
  </si>
  <si>
    <t>M80</t>
  </si>
  <si>
    <t>W80</t>
  </si>
  <si>
    <t>M85</t>
  </si>
  <si>
    <t>W85</t>
  </si>
  <si>
    <t>M90</t>
  </si>
  <si>
    <t>W90</t>
  </si>
  <si>
    <t>M95</t>
  </si>
  <si>
    <t>W95</t>
  </si>
  <si>
    <t>M100</t>
  </si>
  <si>
    <t>W100</t>
  </si>
  <si>
    <t>KATEGORIE</t>
  </si>
  <si>
    <t>HT</t>
  </si>
  <si>
    <t>SP</t>
  </si>
  <si>
    <t>DT</t>
  </si>
  <si>
    <t>JT</t>
  </si>
  <si>
    <t>WT</t>
  </si>
  <si>
    <t>W30</t>
  </si>
  <si>
    <t>man IAAF 1985</t>
  </si>
  <si>
    <t>A</t>
  </si>
  <si>
    <t>B</t>
  </si>
  <si>
    <t>C</t>
  </si>
  <si>
    <t xml:space="preserve">HT </t>
  </si>
  <si>
    <t>woman IAAF 1985</t>
  </si>
  <si>
    <t>&lt;999</t>
  </si>
  <si>
    <t>kolín</t>
  </si>
  <si>
    <t>Miroslav</t>
  </si>
  <si>
    <t>Tomáš</t>
  </si>
  <si>
    <t>Pavel</t>
  </si>
  <si>
    <t>Peňáz</t>
  </si>
  <si>
    <t>Novotný</t>
  </si>
  <si>
    <t>Prajsner</t>
  </si>
  <si>
    <t>Martin</t>
  </si>
  <si>
    <t>Heinl</t>
  </si>
  <si>
    <t>TJ Liaz Jablonec</t>
  </si>
  <si>
    <t>Jiří</t>
  </si>
  <si>
    <t>Matura</t>
  </si>
  <si>
    <t>ko. nc</t>
  </si>
  <si>
    <t xml:space="preserve">Jana </t>
  </si>
  <si>
    <t>Čapková</t>
  </si>
  <si>
    <t>TJ Sokol Kolín-atletika</t>
  </si>
  <si>
    <t>Jan</t>
  </si>
  <si>
    <t>Bakala</t>
  </si>
  <si>
    <t>AC Slovan Liberec,o.s.</t>
  </si>
  <si>
    <t>TJ Slavoj Stará Boleslav</t>
  </si>
  <si>
    <t>Václav</t>
  </si>
  <si>
    <t>Širc</t>
  </si>
  <si>
    <t>Michal</t>
  </si>
  <si>
    <t>Satrapa</t>
  </si>
  <si>
    <t>Sára</t>
  </si>
  <si>
    <t>Blehova</t>
  </si>
  <si>
    <t>Matěj</t>
  </si>
  <si>
    <t>Svoboda</t>
  </si>
  <si>
    <t>Jakub</t>
  </si>
  <si>
    <t>Voplakal</t>
  </si>
  <si>
    <t>Hvězda Pardubice</t>
  </si>
  <si>
    <t>antický disk 4,66kg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</si>
</sst>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dd/mm/yyyy"/>
    <numFmt numFmtId="166" formatCode=".0000"/>
    <numFmt numFmtId="167" formatCode="0.0000"/>
    <numFmt numFmtId="168" formatCode="0.000"/>
    <numFmt numFmtId="169" formatCode="0.00;[Red]0.00"/>
  </numFmts>
  <fonts count="35" x14ac:knownFonts="1">
    <font>
      <sz val="10"/>
      <name val="Arial"/>
      <family val="2"/>
      <charset val="238"/>
    </font>
    <font>
      <b/>
      <sz val="7"/>
      <color indexed="29"/>
      <name val="Tahoma"/>
      <family val="2"/>
      <charset val="1"/>
    </font>
    <font>
      <b/>
      <sz val="7"/>
      <color indexed="48"/>
      <name val="Tahoma"/>
      <family val="2"/>
      <charset val="1"/>
    </font>
    <font>
      <sz val="10"/>
      <name val="Times New Roman"/>
      <family val="1"/>
      <charset val="238"/>
    </font>
    <font>
      <b/>
      <sz val="14"/>
      <name val="Tahoma"/>
      <family val="2"/>
      <charset val="1"/>
    </font>
    <font>
      <b/>
      <sz val="14"/>
      <name val="Times New Roman"/>
      <family val="1"/>
      <charset val="238"/>
    </font>
    <font>
      <sz val="6"/>
      <name val="Tahoma"/>
      <family val="2"/>
      <charset val="1"/>
    </font>
    <font>
      <b/>
      <sz val="6"/>
      <name val="Tahoma"/>
      <family val="2"/>
      <charset val="1"/>
    </font>
    <font>
      <sz val="14"/>
      <name val="Tahoma"/>
      <family val="2"/>
      <charset val="1"/>
    </font>
    <font>
      <sz val="10"/>
      <name val="Tahoma"/>
      <family val="2"/>
      <charset val="1"/>
    </font>
    <font>
      <sz val="6"/>
      <color indexed="31"/>
      <name val="Tahoma"/>
      <family val="2"/>
      <charset val="1"/>
    </font>
    <font>
      <sz val="5"/>
      <color indexed="27"/>
      <name val="Tahoma"/>
      <family val="2"/>
      <charset val="1"/>
    </font>
    <font>
      <sz val="10"/>
      <color indexed="27"/>
      <name val="Tahoma"/>
      <family val="2"/>
      <charset val="1"/>
    </font>
    <font>
      <sz val="5"/>
      <name val="Tahoma"/>
      <family val="2"/>
      <charset val="1"/>
    </font>
    <font>
      <b/>
      <sz val="5"/>
      <name val="Tahoma"/>
      <family val="2"/>
      <charset val="1"/>
    </font>
    <font>
      <b/>
      <sz val="6"/>
      <color indexed="9"/>
      <name val="Tahoma"/>
      <family val="2"/>
      <charset val="1"/>
    </font>
    <font>
      <sz val="6"/>
      <color indexed="9"/>
      <name val="Tahoma"/>
      <family val="2"/>
      <charset val="1"/>
    </font>
    <font>
      <b/>
      <sz val="6"/>
      <color indexed="47"/>
      <name val="Tahoma"/>
      <family val="2"/>
      <charset val="1"/>
    </font>
    <font>
      <b/>
      <sz val="5"/>
      <color indexed="9"/>
      <name val="Tahoma"/>
      <family val="2"/>
      <charset val="1"/>
    </font>
    <font>
      <b/>
      <sz val="6"/>
      <color indexed="31"/>
      <name val="Tahoma"/>
      <family val="2"/>
      <charset val="1"/>
    </font>
    <font>
      <b/>
      <sz val="7"/>
      <name val="Times New Roman"/>
      <family val="1"/>
      <charset val="238"/>
    </font>
    <font>
      <b/>
      <sz val="5"/>
      <color indexed="45"/>
      <name val="Tahoma"/>
      <family val="2"/>
      <charset val="1"/>
    </font>
    <font>
      <b/>
      <sz val="5"/>
      <color indexed="10"/>
      <name val="Tahoma"/>
      <family val="2"/>
      <charset val="1"/>
    </font>
    <font>
      <b/>
      <sz val="7"/>
      <name val="Tahoma"/>
      <family val="2"/>
      <charset val="1"/>
    </font>
    <font>
      <b/>
      <sz val="6"/>
      <color indexed="23"/>
      <name val="Tahoma"/>
      <family val="2"/>
      <charset val="1"/>
    </font>
    <font>
      <sz val="7"/>
      <color indexed="8"/>
      <name val="Tahoma"/>
      <family val="2"/>
      <charset val="1"/>
    </font>
    <font>
      <b/>
      <sz val="6"/>
      <color indexed="10"/>
      <name val="Tahoma"/>
      <family val="2"/>
      <charset val="1"/>
    </font>
    <font>
      <b/>
      <sz val="6"/>
      <color indexed="55"/>
      <name val="Tahoma"/>
      <family val="2"/>
      <charset val="1"/>
    </font>
    <font>
      <b/>
      <sz val="6"/>
      <color indexed="8"/>
      <name val="Tahoma"/>
      <family val="2"/>
      <charset val="1"/>
    </font>
    <font>
      <sz val="6"/>
      <name val="Tahoma"/>
      <family val="2"/>
    </font>
    <font>
      <sz val="4.5"/>
      <color indexed="30"/>
      <name val="Tahoma"/>
      <family val="2"/>
      <charset val="1"/>
    </font>
    <font>
      <sz val="7"/>
      <name val="Tahoma"/>
      <family val="2"/>
      <charset val="1"/>
    </font>
    <font>
      <sz val="10"/>
      <color theme="0"/>
      <name val="Times New Roman"/>
      <family val="1"/>
      <charset val="238"/>
    </font>
    <font>
      <b/>
      <sz val="7"/>
      <color rgb="FF000000"/>
      <name val="Tahoma"/>
      <family val="2"/>
      <charset val="238"/>
    </font>
    <font>
      <b/>
      <sz val="7"/>
      <color indexed="8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63"/>
        <bgColor indexed="59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/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/>
      <top style="hair">
        <color indexed="9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2" fontId="3" fillId="0" borderId="0" xfId="0" applyNumberFormat="1" applyFont="1" applyFill="1" applyBorder="1" applyProtection="1">
      <protection locked="0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Border="1" applyProtection="1">
      <protection locked="0"/>
    </xf>
    <xf numFmtId="0" fontId="5" fillId="0" borderId="0" xfId="0" applyFont="1" applyFill="1" applyBorder="1" applyProtection="1"/>
    <xf numFmtId="0" fontId="7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2" fontId="4" fillId="0" borderId="1" xfId="0" applyNumberFormat="1" applyFont="1" applyFill="1" applyBorder="1" applyAlignment="1" applyProtection="1">
      <alignment horizontal="left"/>
      <protection locked="0"/>
    </xf>
    <xf numFmtId="164" fontId="4" fillId="0" borderId="1" xfId="0" applyNumberFormat="1" applyFont="1" applyFill="1" applyBorder="1" applyAlignment="1" applyProtection="1">
      <alignment horizontal="left"/>
      <protection locked="0"/>
    </xf>
    <xf numFmtId="1" fontId="4" fillId="0" borderId="1" xfId="0" applyNumberFormat="1" applyFont="1" applyFill="1" applyBorder="1" applyAlignment="1" applyProtection="1">
      <alignment horizontal="left"/>
      <protection locked="0"/>
    </xf>
    <xf numFmtId="164" fontId="8" fillId="0" borderId="1" xfId="0" applyNumberFormat="1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2" xfId="0" applyFont="1" applyFill="1" applyBorder="1" applyProtection="1">
      <protection locked="0"/>
    </xf>
    <xf numFmtId="165" fontId="7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left"/>
      <protection locked="0"/>
    </xf>
    <xf numFmtId="2" fontId="9" fillId="0" borderId="1" xfId="0" applyNumberFormat="1" applyFont="1" applyFill="1" applyBorder="1" applyAlignment="1" applyProtection="1">
      <alignment horizontal="left"/>
      <protection locked="0"/>
    </xf>
    <xf numFmtId="164" fontId="9" fillId="0" borderId="1" xfId="0" applyNumberFormat="1" applyFont="1" applyFill="1" applyBorder="1" applyAlignment="1" applyProtection="1">
      <alignment horizontal="left"/>
      <protection locked="0"/>
    </xf>
    <xf numFmtId="1" fontId="9" fillId="0" borderId="1" xfId="0" applyNumberFormat="1" applyFont="1" applyFill="1" applyBorder="1" applyAlignment="1" applyProtection="1">
      <alignment horizontal="left"/>
      <protection locked="0"/>
    </xf>
    <xf numFmtId="0" fontId="9" fillId="0" borderId="2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Protection="1">
      <protection locked="0"/>
    </xf>
    <xf numFmtId="0" fontId="3" fillId="0" borderId="0" xfId="0" applyFont="1" applyFill="1" applyBorder="1" applyProtection="1"/>
    <xf numFmtId="0" fontId="10" fillId="0" borderId="1" xfId="0" applyFont="1" applyFill="1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 applyProtection="1">
      <alignment horizontal="left"/>
      <protection locked="0"/>
    </xf>
    <xf numFmtId="1" fontId="11" fillId="0" borderId="3" xfId="0" applyNumberFormat="1" applyFont="1" applyFill="1" applyBorder="1" applyAlignment="1" applyProtection="1">
      <alignment horizontal="center"/>
      <protection locked="0"/>
    </xf>
    <xf numFmtId="2" fontId="12" fillId="0" borderId="3" xfId="0" applyNumberFormat="1" applyFont="1" applyFill="1" applyBorder="1" applyAlignment="1" applyProtection="1">
      <alignment horizontal="left"/>
      <protection locked="0"/>
    </xf>
    <xf numFmtId="164" fontId="12" fillId="0" borderId="3" xfId="0" applyNumberFormat="1" applyFont="1" applyFill="1" applyBorder="1" applyAlignment="1" applyProtection="1">
      <alignment horizontal="left"/>
      <protection locked="0"/>
    </xf>
    <xf numFmtId="1" fontId="13" fillId="0" borderId="3" xfId="0" applyNumberFormat="1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 hidden="1"/>
    </xf>
    <xf numFmtId="2" fontId="17" fillId="4" borderId="0" xfId="0" applyNumberFormat="1" applyFont="1" applyFill="1" applyBorder="1" applyAlignment="1" applyProtection="1">
      <alignment horizontal="center" vertical="center"/>
      <protection locked="0"/>
    </xf>
    <xf numFmtId="2" fontId="18" fillId="4" borderId="0" xfId="0" applyNumberFormat="1" applyFont="1" applyFill="1" applyBorder="1" applyAlignment="1" applyProtection="1">
      <alignment horizontal="center" vertical="center"/>
      <protection locked="0"/>
    </xf>
    <xf numFmtId="164" fontId="18" fillId="4" borderId="0" xfId="0" applyNumberFormat="1" applyFont="1" applyFill="1" applyBorder="1" applyAlignment="1" applyProtection="1">
      <alignment horizontal="center" vertical="center"/>
      <protection locked="0"/>
    </xf>
    <xf numFmtId="1" fontId="19" fillId="4" borderId="0" xfId="0" applyNumberFormat="1" applyFont="1" applyFill="1" applyBorder="1" applyAlignment="1" applyProtection="1">
      <alignment horizontal="center" vertical="center"/>
      <protection locked="0" hidden="1"/>
    </xf>
    <xf numFmtId="2" fontId="15" fillId="4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Protection="1"/>
    <xf numFmtId="0" fontId="7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locked="0"/>
    </xf>
    <xf numFmtId="0" fontId="23" fillId="2" borderId="0" xfId="0" applyFont="1" applyFill="1" applyAlignment="1" applyProtection="1">
      <alignment horizontal="center"/>
      <protection locked="0"/>
    </xf>
    <xf numFmtId="165" fontId="6" fillId="2" borderId="0" xfId="0" applyNumberFormat="1" applyFont="1" applyFill="1" applyAlignment="1" applyProtection="1">
      <alignment horizontal="right"/>
      <protection locked="0"/>
    </xf>
    <xf numFmtId="0" fontId="24" fillId="0" borderId="0" xfId="0" applyFont="1" applyFill="1" applyBorder="1" applyAlignment="1" applyProtection="1">
      <alignment horizontal="center"/>
      <protection locked="0" hidden="1"/>
    </xf>
    <xf numFmtId="49" fontId="25" fillId="2" borderId="0" xfId="0" applyNumberFormat="1" applyFont="1" applyFill="1" applyBorder="1" applyAlignment="1" applyProtection="1">
      <alignment horizontal="left"/>
      <protection locked="0"/>
    </xf>
    <xf numFmtId="3" fontId="26" fillId="0" borderId="0" xfId="0" applyNumberFormat="1" applyFont="1" applyFill="1" applyBorder="1" applyAlignment="1" applyProtection="1">
      <alignment horizontal="right"/>
      <protection locked="0" hidden="1"/>
    </xf>
    <xf numFmtId="1" fontId="27" fillId="0" borderId="0" xfId="0" applyNumberFormat="1" applyFont="1" applyFill="1" applyBorder="1" applyAlignment="1" applyProtection="1">
      <alignment horizontal="right"/>
      <protection locked="0" hidden="1"/>
    </xf>
    <xf numFmtId="2" fontId="28" fillId="5" borderId="0" xfId="0" applyNumberFormat="1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1" fontId="29" fillId="0" borderId="0" xfId="0" applyNumberFormat="1" applyFont="1" applyFill="1" applyBorder="1" applyAlignment="1" applyProtection="1">
      <alignment horizontal="right"/>
      <protection locked="0"/>
    </xf>
    <xf numFmtId="0" fontId="30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30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6" borderId="0" xfId="0" applyFont="1" applyFill="1" applyAlignment="1">
      <alignment horizontal="center"/>
    </xf>
    <xf numFmtId="0" fontId="31" fillId="0" borderId="0" xfId="0" applyFont="1"/>
    <xf numFmtId="49" fontId="6" fillId="0" borderId="0" xfId="0" applyNumberFormat="1" applyFont="1" applyAlignment="1">
      <alignment horizontal="center"/>
    </xf>
    <xf numFmtId="0" fontId="28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166" fontId="6" fillId="0" borderId="0" xfId="0" applyNumberFormat="1" applyFont="1" applyBorder="1" applyAlignment="1">
      <alignment horizontal="left"/>
    </xf>
    <xf numFmtId="167" fontId="6" fillId="0" borderId="0" xfId="0" applyNumberFormat="1" applyFont="1" applyBorder="1" applyAlignment="1">
      <alignment horizontal="left"/>
    </xf>
    <xf numFmtId="0" fontId="22" fillId="0" borderId="0" xfId="0" applyFont="1" applyAlignment="1">
      <alignment horizontal="center" vertical="center"/>
    </xf>
    <xf numFmtId="166" fontId="7" fillId="0" borderId="0" xfId="0" applyNumberFormat="1" applyFont="1" applyBorder="1" applyAlignment="1">
      <alignment horizontal="left"/>
    </xf>
    <xf numFmtId="168" fontId="3" fillId="0" borderId="0" xfId="0" applyNumberFormat="1" applyFont="1" applyFill="1" applyBorder="1" applyProtection="1">
      <protection locked="0"/>
    </xf>
    <xf numFmtId="0" fontId="24" fillId="0" borderId="0" xfId="0" applyNumberFormat="1" applyFont="1" applyFill="1" applyBorder="1" applyAlignment="1" applyProtection="1">
      <alignment horizontal="center"/>
      <protection locked="0" hidden="1"/>
    </xf>
    <xf numFmtId="1" fontId="6" fillId="0" borderId="0" xfId="0" applyNumberFormat="1" applyFont="1" applyFill="1" applyBorder="1" applyAlignment="1" applyProtection="1">
      <alignment horizontal="right"/>
      <protection locked="0" hidden="1"/>
    </xf>
    <xf numFmtId="0" fontId="32" fillId="0" borderId="0" xfId="0" applyFont="1" applyFill="1" applyBorder="1" applyProtection="1"/>
    <xf numFmtId="165" fontId="3" fillId="0" borderId="0" xfId="0" applyNumberFormat="1" applyFont="1" applyFill="1" applyBorder="1" applyProtection="1">
      <protection locked="0"/>
    </xf>
    <xf numFmtId="49" fontId="34" fillId="2" borderId="0" xfId="0" applyNumberFormat="1" applyFont="1" applyFill="1" applyBorder="1" applyAlignment="1" applyProtection="1">
      <alignment horizontal="left"/>
      <protection locked="0"/>
    </xf>
    <xf numFmtId="169" fontId="3" fillId="0" borderId="0" xfId="0" applyNumberFormat="1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14" fillId="3" borderId="4" xfId="0" applyFont="1" applyFill="1" applyBorder="1" applyAlignment="1" applyProtection="1">
      <alignment horizontal="center"/>
      <protection locked="0"/>
    </xf>
  </cellXfs>
  <cellStyles count="3">
    <cellStyle name="Bez názvu1" xfId="1"/>
    <cellStyle name="Bez názvu2" xfId="2"/>
    <cellStyle name="Normal" xfId="0" builtinId="0"/>
  </cellStyles>
  <dxfs count="4">
    <dxf>
      <font>
        <color theme="0"/>
      </font>
    </dxf>
    <dxf>
      <font>
        <color theme="0"/>
      </font>
    </dxf>
    <dxf>
      <font>
        <b/>
        <i val="0"/>
        <condense val="0"/>
        <extend val="0"/>
        <sz val="7"/>
        <color indexed="48"/>
      </font>
    </dxf>
    <dxf>
      <font>
        <b/>
        <i val="0"/>
        <condense val="0"/>
        <extend val="0"/>
        <sz val="7"/>
        <color indexed="2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66"/>
      <rgbColor rgb="00CC99FF"/>
      <rgbColor rgb="00FFCC99"/>
      <rgbColor rgb="000047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4C4C4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47625</xdr:colOff>
          <xdr:row>1</xdr:row>
          <xdr:rowOff>0</xdr:rowOff>
        </xdr:from>
        <xdr:to>
          <xdr:col>36</xdr:col>
          <xdr:colOff>142875</xdr:colOff>
          <xdr:row>2</xdr:row>
          <xdr:rowOff>9525</xdr:rowOff>
        </xdr:to>
        <xdr:sp macro="" textlink="">
          <xdr:nvSpPr>
            <xdr:cNvPr id="1025" name="Tlačítko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cs-CZ" sz="700" b="1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seřadit výsledky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N45"/>
  <sheetViews>
    <sheetView tabSelected="1" zoomScale="175" zoomScaleNormal="175" workbookViewId="0">
      <pane xSplit="12" topLeftCell="M1" activePane="topRight" state="frozen"/>
      <selection activeCell="A3" sqref="A3"/>
      <selection pane="topRight" activeCell="H5" sqref="H5"/>
    </sheetView>
  </sheetViews>
  <sheetFormatPr defaultColWidth="8.85546875" defaultRowHeight="12.75" x14ac:dyDescent="0.2"/>
  <cols>
    <col min="1" max="2" width="3" customWidth="1"/>
    <col min="3" max="3" width="8.85546875" hidden="1" customWidth="1"/>
    <col min="4" max="4" width="4.42578125" style="1" customWidth="1"/>
    <col min="5" max="5" width="7.7109375" style="1" customWidth="1"/>
    <col min="6" max="6" width="4.5703125" style="1" customWidth="1"/>
    <col min="7" max="7" width="5" style="1" customWidth="1"/>
    <col min="8" max="8" width="7.5703125" style="1" customWidth="1"/>
    <col min="9" max="9" width="9.28515625" style="1" customWidth="1"/>
    <col min="10" max="10" width="15.42578125" style="1" customWidth="1"/>
    <col min="11" max="11" width="6.28515625" style="2" customWidth="1"/>
    <col min="12" max="12" width="6.5703125" style="2" customWidth="1"/>
    <col min="13" max="13" width="6.42578125" style="3" customWidth="1"/>
    <col min="14" max="14" width="8.85546875" style="3" hidden="1" customWidth="1"/>
    <col min="15" max="15" width="8.85546875" style="4" hidden="1" customWidth="1"/>
    <col min="16" max="16" width="7.140625" style="5" customWidth="1"/>
    <col min="17" max="17" width="6.42578125" style="3" customWidth="1"/>
    <col min="18" max="18" width="8.85546875" style="3" hidden="1" customWidth="1"/>
    <col min="19" max="19" width="8.85546875" style="4" hidden="1" customWidth="1"/>
    <col min="20" max="20" width="7.140625" style="2" customWidth="1"/>
    <col min="21" max="21" width="6.42578125" style="3" customWidth="1"/>
    <col min="22" max="22" width="8.85546875" style="3" hidden="1" customWidth="1"/>
    <col min="23" max="23" width="8.85546875" style="4" hidden="1" customWidth="1"/>
    <col min="24" max="24" width="7.140625" style="2" customWidth="1"/>
    <col min="25" max="25" width="6.42578125" style="3" customWidth="1"/>
    <col min="26" max="26" width="8.85546875" style="3" hidden="1" customWidth="1"/>
    <col min="27" max="27" width="8.85546875" style="4" hidden="1" customWidth="1"/>
    <col min="28" max="28" width="7.140625" style="2" customWidth="1"/>
    <col min="29" max="29" width="6.42578125" style="3" customWidth="1"/>
    <col min="30" max="30" width="8.85546875" style="3" hidden="1" customWidth="1"/>
    <col min="31" max="31" width="8.85546875" style="4" hidden="1" customWidth="1"/>
    <col min="32" max="32" width="7.140625" style="2" customWidth="1"/>
    <col min="33" max="33" width="2.7109375" style="1" customWidth="1"/>
    <col min="34" max="37" width="2.7109375" style="2" customWidth="1"/>
    <col min="38" max="38" width="11.85546875" style="2" customWidth="1"/>
    <col min="39" max="16384" width="8.85546875" style="2"/>
  </cols>
  <sheetData>
    <row r="1" spans="1:40" s="6" customFormat="1" ht="18.75" x14ac:dyDescent="0.3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77" t="s">
        <v>96</v>
      </c>
    </row>
    <row r="2" spans="1:40" s="6" customFormat="1" ht="12.75" customHeight="1" x14ac:dyDescent="0.3">
      <c r="A2" s="82" t="s">
        <v>1</v>
      </c>
      <c r="B2" s="82"/>
      <c r="C2" s="82"/>
      <c r="D2" s="82"/>
      <c r="E2" s="7" t="s">
        <v>97</v>
      </c>
      <c r="F2" s="8"/>
      <c r="G2" s="8"/>
      <c r="H2" s="8"/>
      <c r="I2" s="8"/>
      <c r="J2" s="8"/>
      <c r="K2" s="9"/>
      <c r="L2" s="9"/>
      <c r="M2" s="10"/>
      <c r="N2" s="10"/>
      <c r="O2" s="11"/>
      <c r="P2" s="12"/>
      <c r="Q2" s="10"/>
      <c r="R2" s="10"/>
      <c r="S2" s="11"/>
      <c r="T2" s="9"/>
      <c r="U2" s="10"/>
      <c r="V2" s="10"/>
      <c r="W2" s="11"/>
      <c r="X2" s="9"/>
      <c r="Y2" s="10"/>
      <c r="Z2" s="10"/>
      <c r="AA2" s="9"/>
      <c r="AB2" s="9"/>
      <c r="AC2" s="9"/>
      <c r="AD2" s="13"/>
      <c r="AE2" s="11"/>
      <c r="AF2" s="9"/>
      <c r="AG2" s="14"/>
      <c r="AH2" s="15"/>
      <c r="AI2" s="15"/>
      <c r="AJ2" s="15"/>
      <c r="AK2" s="16"/>
    </row>
    <row r="3" spans="1:40" s="27" customFormat="1" ht="12.75" customHeight="1" x14ac:dyDescent="0.25">
      <c r="A3" s="82" t="s">
        <v>2</v>
      </c>
      <c r="B3" s="82"/>
      <c r="C3" s="82"/>
      <c r="D3" s="82"/>
      <c r="E3" s="17">
        <v>41860</v>
      </c>
      <c r="F3" s="18"/>
      <c r="G3" s="18"/>
      <c r="H3" s="8"/>
      <c r="I3" s="19"/>
      <c r="J3" s="19"/>
      <c r="K3" s="20"/>
      <c r="L3" s="20"/>
      <c r="M3" s="21"/>
      <c r="N3" s="21"/>
      <c r="O3" s="22"/>
      <c r="P3" s="23"/>
      <c r="Q3" s="21"/>
      <c r="R3" s="21"/>
      <c r="S3" s="22"/>
      <c r="T3" s="20"/>
      <c r="U3" s="21"/>
      <c r="V3" s="21"/>
      <c r="W3" s="22"/>
      <c r="X3" s="20"/>
      <c r="Y3" s="21"/>
      <c r="Z3" s="21"/>
      <c r="AA3" s="22"/>
      <c r="AB3" s="20"/>
      <c r="AC3" s="21"/>
      <c r="AD3" s="21"/>
      <c r="AE3" s="22"/>
      <c r="AF3" s="20"/>
      <c r="AG3" s="24"/>
      <c r="AH3" s="25"/>
      <c r="AI3" s="25"/>
      <c r="AJ3" s="25"/>
      <c r="AK3" s="26"/>
    </row>
    <row r="4" spans="1:40" s="27" customFormat="1" ht="12.75" customHeight="1" x14ac:dyDescent="0.2">
      <c r="A4" s="28" t="s">
        <v>3</v>
      </c>
      <c r="B4" s="28"/>
      <c r="C4" s="28"/>
      <c r="D4" s="29"/>
      <c r="E4" s="19"/>
      <c r="F4" s="18"/>
      <c r="G4" s="18"/>
      <c r="H4" s="19"/>
      <c r="I4" s="19"/>
      <c r="J4" s="19"/>
      <c r="K4" s="20"/>
      <c r="L4" s="20"/>
      <c r="M4" s="21"/>
      <c r="N4" s="21"/>
      <c r="O4" s="22"/>
      <c r="P4" s="23"/>
      <c r="Q4" s="21"/>
      <c r="R4" s="21"/>
      <c r="S4" s="22"/>
      <c r="T4" s="20"/>
      <c r="U4" s="21"/>
      <c r="V4" s="21"/>
      <c r="W4" s="22"/>
      <c r="X4" s="20"/>
      <c r="Y4" s="21"/>
      <c r="Z4" s="21"/>
      <c r="AA4" s="22"/>
      <c r="AB4" s="20"/>
      <c r="AC4" s="21"/>
      <c r="AD4" s="21"/>
      <c r="AE4" s="22"/>
      <c r="AF4" s="20"/>
      <c r="AG4" s="24"/>
      <c r="AH4" s="25"/>
      <c r="AI4" s="25"/>
      <c r="AJ4" s="25"/>
      <c r="AK4" s="26"/>
    </row>
    <row r="5" spans="1:40" s="27" customFormat="1" ht="12.75" customHeight="1" x14ac:dyDescent="0.2">
      <c r="A5" s="30" t="s">
        <v>4</v>
      </c>
      <c r="B5" s="30"/>
      <c r="C5" s="30"/>
      <c r="D5" s="29"/>
      <c r="E5" s="19"/>
      <c r="F5" s="18"/>
      <c r="G5" s="18"/>
      <c r="H5" s="19"/>
      <c r="I5" s="19"/>
      <c r="J5" s="19"/>
      <c r="K5" s="20"/>
      <c r="L5" s="20"/>
      <c r="M5" s="21"/>
      <c r="N5" s="21"/>
      <c r="O5" s="22"/>
      <c r="P5" s="23"/>
      <c r="Q5" s="21"/>
      <c r="R5" s="21"/>
      <c r="S5" s="22"/>
      <c r="T5" s="20"/>
      <c r="U5" s="21"/>
      <c r="V5" s="21"/>
      <c r="W5" s="22"/>
      <c r="X5" s="20"/>
      <c r="Y5" s="21"/>
      <c r="Z5" s="21"/>
      <c r="AA5" s="22"/>
      <c r="AB5" s="20"/>
      <c r="AC5" s="21"/>
      <c r="AD5" s="21"/>
      <c r="AE5" s="22"/>
      <c r="AF5" s="20"/>
      <c r="AG5" s="24"/>
      <c r="AH5" s="25"/>
      <c r="AI5" s="25"/>
      <c r="AJ5" s="25"/>
      <c r="AK5" s="26"/>
    </row>
    <row r="6" spans="1:40" s="27" customFormat="1" ht="7.7" customHeight="1" x14ac:dyDescent="0.2">
      <c r="A6" s="18"/>
      <c r="B6" s="18"/>
      <c r="C6" s="18"/>
      <c r="D6" s="18"/>
      <c r="E6" s="19"/>
      <c r="F6" s="31"/>
      <c r="G6" s="31"/>
      <c r="H6" s="31"/>
      <c r="I6" s="31"/>
      <c r="J6" s="31"/>
      <c r="K6" s="32"/>
      <c r="L6" s="32"/>
      <c r="M6" s="33">
        <v>2</v>
      </c>
      <c r="N6" s="34"/>
      <c r="O6" s="35"/>
      <c r="P6" s="33"/>
      <c r="Q6" s="33">
        <v>3</v>
      </c>
      <c r="R6" s="33"/>
      <c r="S6" s="22"/>
      <c r="T6" s="33"/>
      <c r="U6" s="33">
        <v>4</v>
      </c>
      <c r="V6" s="33"/>
      <c r="W6" s="33"/>
      <c r="X6" s="33"/>
      <c r="Y6" s="33">
        <v>5</v>
      </c>
      <c r="Z6" s="33"/>
      <c r="AA6" s="33"/>
      <c r="AB6" s="33"/>
      <c r="AC6" s="33">
        <v>6</v>
      </c>
      <c r="AD6" s="36"/>
      <c r="AE6" s="36"/>
      <c r="AF6" s="36"/>
      <c r="AG6" s="83" t="s">
        <v>5</v>
      </c>
      <c r="AH6" s="83"/>
      <c r="AI6" s="83"/>
      <c r="AJ6" s="83"/>
      <c r="AK6" s="83"/>
    </row>
    <row r="7" spans="1:40" s="46" customFormat="1" ht="12.75" customHeight="1" x14ac:dyDescent="0.2">
      <c r="A7" s="37" t="s">
        <v>6</v>
      </c>
      <c r="B7" s="37" t="s">
        <v>7</v>
      </c>
      <c r="C7" s="38" t="s">
        <v>8</v>
      </c>
      <c r="D7" s="39" t="s">
        <v>9</v>
      </c>
      <c r="E7" s="39" t="s">
        <v>10</v>
      </c>
      <c r="F7" s="40" t="s">
        <v>11</v>
      </c>
      <c r="G7" s="40" t="s">
        <v>12</v>
      </c>
      <c r="H7" s="39" t="s">
        <v>13</v>
      </c>
      <c r="I7" s="39" t="s">
        <v>14</v>
      </c>
      <c r="J7" s="39" t="s">
        <v>15</v>
      </c>
      <c r="K7" s="40" t="s">
        <v>16</v>
      </c>
      <c r="L7" s="40" t="s">
        <v>17</v>
      </c>
      <c r="M7" s="41" t="s">
        <v>18</v>
      </c>
      <c r="N7" s="42" t="s">
        <v>19</v>
      </c>
      <c r="O7" s="43" t="s">
        <v>20</v>
      </c>
      <c r="P7" s="44" t="s">
        <v>21</v>
      </c>
      <c r="Q7" s="41" t="s">
        <v>22</v>
      </c>
      <c r="R7" s="42" t="s">
        <v>19</v>
      </c>
      <c r="S7" s="43" t="s">
        <v>109</v>
      </c>
      <c r="T7" s="44" t="s">
        <v>23</v>
      </c>
      <c r="U7" s="41" t="s">
        <v>24</v>
      </c>
      <c r="V7" s="42" t="s">
        <v>19</v>
      </c>
      <c r="W7" s="43" t="s">
        <v>20</v>
      </c>
      <c r="X7" s="44" t="s">
        <v>25</v>
      </c>
      <c r="Y7" s="41" t="s">
        <v>26</v>
      </c>
      <c r="Z7" s="42" t="s">
        <v>19</v>
      </c>
      <c r="AA7" s="43" t="s">
        <v>20</v>
      </c>
      <c r="AB7" s="44" t="s">
        <v>27</v>
      </c>
      <c r="AC7" s="41" t="s">
        <v>28</v>
      </c>
      <c r="AD7" s="42" t="s">
        <v>19</v>
      </c>
      <c r="AE7" s="43" t="s">
        <v>20</v>
      </c>
      <c r="AF7" s="44" t="s">
        <v>29</v>
      </c>
      <c r="AG7" s="45" t="s">
        <v>30</v>
      </c>
      <c r="AH7" s="45" t="s">
        <v>31</v>
      </c>
      <c r="AI7" s="45" t="s">
        <v>32</v>
      </c>
      <c r="AJ7" s="45" t="s">
        <v>33</v>
      </c>
      <c r="AK7" s="45" t="s">
        <v>34</v>
      </c>
      <c r="AL7" s="41" t="s">
        <v>128</v>
      </c>
    </row>
    <row r="8" spans="1:40" ht="12.75" customHeight="1" x14ac:dyDescent="0.2">
      <c r="A8" s="47"/>
      <c r="B8" s="48"/>
      <c r="C8" s="49">
        <f t="shared" ref="C8:C44" si="0">IF(K8&lt;&gt;"",IF(D8="M",RANK(K8,$K$8:$K$44,0),1000+RANK(K8,$K$8:$K$44,0)),"")</f>
        <v>1</v>
      </c>
      <c r="D8" s="50" t="s">
        <v>35</v>
      </c>
      <c r="E8" s="51">
        <v>25297</v>
      </c>
      <c r="F8" s="75">
        <f t="shared" ref="F8:F44" si="1">IF($E8&lt;&gt;"",IF(INT(($E$3-$E8)/365.25)&gt;34,INT(($E$3-$E8)/365.25),YEAR(E$3)-YEAR(E8)),"")</f>
        <v>45</v>
      </c>
      <c r="G8" s="52" t="str">
        <f>IF(AND(D8&lt;&gt;"",E8&lt;&gt;""),IF(D8="M",VLOOKUP(F8,kategorie!$A$2:$N$105,2),VLOOKUP(F8,kategorie!$A$2:$N$105,9)),"")</f>
        <v>M45</v>
      </c>
      <c r="H8" s="79" t="s">
        <v>100</v>
      </c>
      <c r="I8" s="79" t="s">
        <v>101</v>
      </c>
      <c r="J8" s="53" t="s">
        <v>112</v>
      </c>
      <c r="K8" s="54">
        <f t="shared" ref="K8:K44" si="2">IF(AND(M8="",Q8="",U8="",Y8="",AC8=""),"",P8+T8+X8+AB8+AF8)</f>
        <v>4278</v>
      </c>
      <c r="L8" s="55">
        <f t="shared" ref="L8:L44" si="3">IF(AND(M8="",Q8="",U8="",Y8="",AC8=""),"",O8+S8+W8+AA8+AE8)</f>
        <v>3448</v>
      </c>
      <c r="M8" s="56">
        <v>47.69</v>
      </c>
      <c r="N8" s="57">
        <f>IF(M8&lt;&gt;"",INT(100*VLOOKUP($G8,'WMA2010'!$A$2:$F$40,M$6,0)*M8)/100,0)</f>
        <v>59.12</v>
      </c>
      <c r="O8" s="58">
        <f>IF($D8="M",IF(M8&gt;'WMA2010'!$C$43,IF(M8&lt;&gt;"",INT(('WMA2010'!$B$43*(INT(100*M8)/100-'WMA2010'!$C$43)^'WMA2010'!$D$43)),0),0),IF(M8&lt;&gt;"",IF(M8&gt;'WMA2010'!$C$43,INT(('WMA2010'!$B$50*(INT(100*M8)/100-'WMA2010'!$C$50)^'WMA2010'!$D$50)),0),0))</f>
        <v>638</v>
      </c>
      <c r="P8" s="76">
        <f>IF(M8&lt;&gt;"",IF($D8&lt;&gt;"",IF($D8="M",IF(N8&gt;'WMA2010'!$C$43,INT('WMA2010'!$B$43*((INT(100*N8))/100-'WMA2010'!$C$43)^'WMA2010'!$D$43),0),IF(N8&gt;'WMA2010'!$C$50,INT('WMA2010'!$B$50*((INT(100*N8))/100-'WMA2010'!$C$50)^'WMA2010'!$D$50),0)),""),0)</f>
        <v>828</v>
      </c>
      <c r="Q8" s="56">
        <v>13.91</v>
      </c>
      <c r="R8" s="57">
        <f>IF(Q8&lt;&gt;"",INT(100*VLOOKUP($G8,'WMA2010'!$A$2:$F$40,Q$6,0)*Q8)/100,0)</f>
        <v>16.72</v>
      </c>
      <c r="S8" s="58">
        <f>IF($D8="M",IF(Q8&gt;'WMA2010'!$C$44,IF(Q8&lt;&gt;"",INT(('WMA2010'!$B$44*(INT(100*Q8)/100-'WMA2010'!$C$44)^'WMA2010'!$D$44)),0),0),IF(Q8&lt;&gt;"",IF(Q8&gt;'WMA2010'!$C$44,INT(('WMA2010'!$B$51*(INT(100*Q8)/100-'WMA2010'!$C$51)^'WMA2010'!$D$51)),0),0))</f>
        <v>723</v>
      </c>
      <c r="T8" s="76">
        <f>IF(Q8&lt;&gt;"",IF($D8&lt;&gt;"",IF($D8="M",IF(R8&gt;'WMA2010'!$C$44,INT('WMA2010'!$B$44*((INT(100*R8))/100-'WMA2010'!$C$44)^'WMA2010'!$D$44),0),IF(R8&gt;'WMA2010'!$C$51,INT('WMA2010'!$B$51*((INT(100*R8))/100-'WMA2010'!$C$51)^'WMA2010'!$D$51),0)),""),0)</f>
        <v>896</v>
      </c>
      <c r="U8" s="56">
        <v>48.21</v>
      </c>
      <c r="V8" s="57">
        <f>IF(U8&lt;&gt;"",INT(100*VLOOKUP($G8,'WMA2010'!$A$2:$F$40,U$6,0)*U8)/100,0)</f>
        <v>58.08</v>
      </c>
      <c r="W8" s="58">
        <f>IF($D8="M",IF(U8&gt;'WMA2010'!$C$45,IF(U8&lt;&gt;"",INT(('WMA2010'!$B$45*(INT(100*U8)/100-'WMA2010'!$C$45)^'WMA2010'!$D$45)),0),0),IF(U8&lt;&gt;"",IF(U8&gt;'WMA2010'!$C$52,INT(('WMA2010'!$B$52*(INT(100*U8)/100-'WMA2010'!$C$52)^'WMA2010'!$D$52)),0),0))</f>
        <v>833</v>
      </c>
      <c r="X8" s="76">
        <f>IF(U8&lt;&gt;"",IF($D8&lt;&gt;"",IF($D8="M",IF(V8&gt;'WMA2010'!$C$45,INT('WMA2010'!$B$45*((INT(100*V8))/100-'WMA2010'!$C$45)^'WMA2010'!$D$45),0),IF(V8&gt;'WMA2010'!$C$52,INT('WMA2010'!$B$52*((INT(100*V8))/100-'WMA2010'!$C$52)^'WMA2010'!$D$52),0)),""),0)</f>
        <v>1040</v>
      </c>
      <c r="Y8" s="56">
        <v>42.48</v>
      </c>
      <c r="Z8" s="57">
        <f>IF(Y8&lt;&gt;"",INT(100*VLOOKUP($G8,'WMA2010'!$A$2:$F$40,Y$6,0)*Y8)/100,0)</f>
        <v>49.76</v>
      </c>
      <c r="AA8" s="58">
        <f>IF($D8="M",IF(Y8&gt;'WMA2010'!$C$46,IF(Y8&lt;&gt;"",INT(('WMA2010'!$B$46*(INT(100*Y8)/100-'WMA2010'!$C$46)^'WMA2010'!$D$46)),0),0),IF(Y8&lt;&gt;"",IF(Y8&gt;'WMA2010'!$C$53,INT(('WMA2010'!$B$53*(INT(100*Y8)/100-'WMA2010'!$C$53)^'WMA2010'!$D$53)),0),0))</f>
        <v>478</v>
      </c>
      <c r="AB8" s="76">
        <f>IF(Y8&lt;&gt;"",IF($D8&lt;&gt;"",IF($D8="M",IF(Z8&gt;'WMA2010'!$C$46,INT('WMA2010'!$B$46*((INT(100*Z8))/100-'WMA2010'!$C$46)^'WMA2010'!$D$46),0),IF(Z8&gt;'WMA2010'!$C$53,INT('WMA2010'!$B$53*((INT(100*Z8))/100-'WMA2010'!$C$53)^'WMA2010'!$D$53),0)),""),0)</f>
        <v>585</v>
      </c>
      <c r="AC8" s="56">
        <v>15.71</v>
      </c>
      <c r="AD8" s="57">
        <f>IF(AC8&lt;&gt;"",INT(100*VLOOKUP($G8,'WMA2010'!$A$2:$F$40,AC$6,0)*AC8)/100,0)</f>
        <v>18.37</v>
      </c>
      <c r="AE8" s="58">
        <f>IF($D8="M",IF(AC8&gt;'WMA2010'!$C$47,IF(AC8&lt;&gt;"",INT(('WMA2010'!$B$47*(INT(100*AC8)/100-'WMA2010'!$C$47)^'WMA2010'!$D$47)),0),0),IF(AC8&lt;&gt;"",IF(AC8&gt;'WMA2010'!$C$54,INT(('WMA2010'!$B$54*(INT(100*AC8)/100-'WMA2010'!$C$54)^'WMA2010'!$D$54)),0),0))</f>
        <v>776</v>
      </c>
      <c r="AF8" s="76">
        <f>IF(AC8&lt;&gt;"",IF($D8&lt;&gt;"",IF($D8="M",IF(AD8&gt;'WMA2010'!$C$47,INT('WMA2010'!$B$47*((INT(100*AD8))/100-'WMA2010'!$C$47)^'WMA2010'!$D$47),0),IF(AD8&gt;'WMA2010'!$C$54,INT('WMA2010'!$B$54*((INT(100*AD8))/100-'WMA2010'!$C$54)^'WMA2010'!$D$54),0)),""),0)</f>
        <v>929</v>
      </c>
      <c r="AG8" s="59">
        <f>IF(AND(D8&lt;&gt;"",E8&lt;&gt;""),IF($D8="M",VLOOKUP($F8,kategorie!$A$2:$N$105,3),VLOOKUP($F8,kategorie!$A$2:$N$105,10)),"")</f>
        <v>7.26</v>
      </c>
      <c r="AH8" s="59">
        <f>IF(AND(D8&lt;&gt;"",E8&lt;&gt;""),IF($D8="M",VLOOKUP($F8,kategorie!$A$2:$N$105,4),VLOOKUP($F8,kategorie!$A$2:$N$105,11)),"")</f>
        <v>7.26</v>
      </c>
      <c r="AI8" s="59">
        <f>IF(AND(D8&lt;&gt;"",E8&lt;&gt;""),IF($D8="M",VLOOKUP($F8,kategorie!$A$2:$N$105,5),VLOOKUP($F8,kategorie!$A$2:$N$105,12)),"")</f>
        <v>2</v>
      </c>
      <c r="AJ8" s="59">
        <f>IF(AND(D8&lt;&gt;"",E8&lt;&gt;""),IF($D8="M",VLOOKUP($F8,kategorie!$A$2:$N$105,6),VLOOKUP($F8,kategorie!$A$2:$N$105,13)),"")</f>
        <v>800</v>
      </c>
      <c r="AK8" s="59">
        <f>IF(AND(D8&lt;&gt;"",E8&lt;&gt;""),IF($D8="M",VLOOKUP($F8,kategorie!$A$2:$N$105,7),VLOOKUP($F8,kategorie!$A$2:$N$105,14)),"")</f>
        <v>15.88</v>
      </c>
      <c r="AL8" s="80"/>
      <c r="AM8" s="74"/>
      <c r="AN8" s="78"/>
    </row>
    <row r="9" spans="1:40" x14ac:dyDescent="0.2">
      <c r="A9" s="47"/>
      <c r="B9" s="48"/>
      <c r="C9" s="49">
        <f t="shared" si="0"/>
        <v>2</v>
      </c>
      <c r="D9" s="50" t="s">
        <v>35</v>
      </c>
      <c r="E9" s="51">
        <v>22943</v>
      </c>
      <c r="F9" s="75">
        <f t="shared" si="1"/>
        <v>51</v>
      </c>
      <c r="G9" s="52" t="str">
        <f>IF(AND(D9&lt;&gt;"",E9&lt;&gt;""),IF(D9="M",VLOOKUP(F9,kategorie!$A$2:$N$105,2),VLOOKUP(F9,kategorie!$A$2:$N$105,9)),"")</f>
        <v>M50</v>
      </c>
      <c r="H9" s="79" t="s">
        <v>113</v>
      </c>
      <c r="I9" s="79" t="s">
        <v>114</v>
      </c>
      <c r="J9" s="53" t="s">
        <v>115</v>
      </c>
      <c r="K9" s="54">
        <f t="shared" si="2"/>
        <v>3290</v>
      </c>
      <c r="L9" s="55">
        <f t="shared" si="3"/>
        <v>2865</v>
      </c>
      <c r="M9" s="56">
        <v>40.54</v>
      </c>
      <c r="N9" s="57">
        <f>IF(M9&lt;&gt;"",INT(100*VLOOKUP($G9,'WMA2010'!$A$2:$F$40,M$6,0)*M9)/100,0)</f>
        <v>48.09</v>
      </c>
      <c r="O9" s="58">
        <f>IF($D9="M",IF(M9&gt;'WMA2010'!$C$43,IF(M9&lt;&gt;"",INT(('WMA2010'!$B$43*(INT(100*M9)/100-'WMA2010'!$C$43)^'WMA2010'!$D$43)),0),0),IF(M9&lt;&gt;"",IF(M9&gt;'WMA2010'!$C$43,INT(('WMA2010'!$B$50*(INT(100*M9)/100-'WMA2010'!$C$50)^'WMA2010'!$D$50)),0),0))</f>
        <v>521</v>
      </c>
      <c r="P9" s="76">
        <f>IF(M9&lt;&gt;"",IF($D9&lt;&gt;"",IF($D9="M",IF(N9&gt;'WMA2010'!$C$43,INT('WMA2010'!$B$43*((INT(100*N9))/100-'WMA2010'!$C$43)^'WMA2010'!$D$43),0),IF(N9&gt;'WMA2010'!$C$50,INT('WMA2010'!$B$50*((INT(100*N9))/100-'WMA2010'!$C$50)^'WMA2010'!$D$50),0)),""),0)</f>
        <v>645</v>
      </c>
      <c r="Q9" s="56">
        <v>12.34</v>
      </c>
      <c r="R9" s="57">
        <f>IF(Q9&lt;&gt;"",INT(100*VLOOKUP($G9,'WMA2010'!$A$2:$F$40,Q$6,0)*Q9)/100,0)</f>
        <v>14.46</v>
      </c>
      <c r="S9" s="58">
        <f>IF($D9="M",IF(Q9&gt;'WMA2010'!$C$44,IF(Q9&lt;&gt;"",INT(('WMA2010'!$B$44*(INT(100*Q9)/100-'WMA2010'!$C$44)^'WMA2010'!$D$44)),0),0),IF(Q9&lt;&gt;"",IF(Q9&gt;'WMA2010'!$C$44,INT(('WMA2010'!$B$51*(INT(100*Q9)/100-'WMA2010'!$C$51)^'WMA2010'!$D$51)),0),0))</f>
        <v>627</v>
      </c>
      <c r="T9" s="76">
        <f>IF(Q9&lt;&gt;"",IF($D9&lt;&gt;"",IF($D9="M",IF(R9&gt;'WMA2010'!$C$44,INT('WMA2010'!$B$44*((INT(100*R9))/100-'WMA2010'!$C$44)^'WMA2010'!$D$44),0),IF(R9&gt;'WMA2010'!$C$51,INT('WMA2010'!$B$51*((INT(100*R9))/100-'WMA2010'!$C$51)^'WMA2010'!$D$51),0)),""),0)</f>
        <v>757</v>
      </c>
      <c r="U9" s="56">
        <v>37.700000000000003</v>
      </c>
      <c r="V9" s="57">
        <f>IF(U9&lt;&gt;"",INT(100*VLOOKUP($G9,'WMA2010'!$A$2:$F$40,U$6,0)*U9)/100,0)</f>
        <v>38.520000000000003</v>
      </c>
      <c r="W9" s="58">
        <f>IF($D9="M",IF(U9&gt;'WMA2010'!$C$45,IF(U9&lt;&gt;"",INT(('WMA2010'!$B$45*(INT(100*U9)/100-'WMA2010'!$C$45)^'WMA2010'!$D$45)),0),0),IF(U9&lt;&gt;"",IF(U9&gt;'WMA2010'!$C$52,INT(('WMA2010'!$B$52*(INT(100*U9)/100-'WMA2010'!$C$52)^'WMA2010'!$D$52)),0),0))</f>
        <v>618</v>
      </c>
      <c r="X9" s="76">
        <f>IF(U9&lt;&gt;"",IF($D9&lt;&gt;"",IF($D9="M",IF(V9&gt;'WMA2010'!$C$45,INT('WMA2010'!$B$45*((INT(100*V9))/100-'WMA2010'!$C$45)^'WMA2010'!$D$45),0),IF(V9&gt;'WMA2010'!$C$52,INT('WMA2010'!$B$52*((INT(100*V9))/100-'WMA2010'!$C$52)^'WMA2010'!$D$52),0)),""),0)</f>
        <v>635</v>
      </c>
      <c r="Y9" s="56">
        <v>34.340000000000003</v>
      </c>
      <c r="Z9" s="57">
        <f>IF(Y9&lt;&gt;"",INT(100*VLOOKUP($G9,'WMA2010'!$A$2:$F$40,Y$6,0)*Y9)/100,0)</f>
        <v>42.16</v>
      </c>
      <c r="AA9" s="58">
        <f>IF($D9="M",IF(Y9&gt;'WMA2010'!$C$46,IF(Y9&lt;&gt;"",INT(('WMA2010'!$B$46*(INT(100*Y9)/100-'WMA2010'!$C$46)^'WMA2010'!$D$46)),0),0),IF(Y9&lt;&gt;"",IF(Y9&gt;'WMA2010'!$C$53,INT(('WMA2010'!$B$53*(INT(100*Y9)/100-'WMA2010'!$C$53)^'WMA2010'!$D$53)),0),0))</f>
        <v>361</v>
      </c>
      <c r="AB9" s="76">
        <f>IF(Y9&lt;&gt;"",IF($D9&lt;&gt;"",IF($D9="M",IF(Z9&gt;'WMA2010'!$C$46,INT('WMA2010'!$B$46*((INT(100*Z9))/100-'WMA2010'!$C$46)^'WMA2010'!$D$46),0),IF(Z9&gt;'WMA2010'!$C$53,INT('WMA2010'!$B$53*((INT(100*Z9))/100-'WMA2010'!$C$53)^'WMA2010'!$D$53),0)),""),0)</f>
        <v>473</v>
      </c>
      <c r="AC9" s="56">
        <v>15.06</v>
      </c>
      <c r="AD9" s="57">
        <f>IF(AC9&lt;&gt;"",INT(100*VLOOKUP($G9,'WMA2010'!$A$2:$F$40,AC$6,0)*AC9)/100,0)</f>
        <v>15.79</v>
      </c>
      <c r="AE9" s="58">
        <f>IF($D9="M",IF(AC9&gt;'WMA2010'!$C$47,IF(AC9&lt;&gt;"",INT(('WMA2010'!$B$47*(INT(100*AC9)/100-'WMA2010'!$C$47)^'WMA2010'!$D$47)),0),0),IF(AC9&lt;&gt;"",IF(AC9&gt;'WMA2010'!$C$54,INT(('WMA2010'!$B$54*(INT(100*AC9)/100-'WMA2010'!$C$54)^'WMA2010'!$D$54)),0),0))</f>
        <v>738</v>
      </c>
      <c r="AF9" s="76">
        <f>IF(AC9&lt;&gt;"",IF($D9&lt;&gt;"",IF($D9="M",IF(AD9&gt;'WMA2010'!$C$47,INT('WMA2010'!$B$47*((INT(100*AD9))/100-'WMA2010'!$C$47)^'WMA2010'!$D$47),0),IF(AD9&gt;'WMA2010'!$C$54,INT('WMA2010'!$B$54*((INT(100*AD9))/100-'WMA2010'!$C$54)^'WMA2010'!$D$54),0)),""),0)</f>
        <v>780</v>
      </c>
      <c r="AG9" s="59">
        <f>IF(AND(D9&lt;&gt;"",E9&lt;&gt;""),IF($D9="M",VLOOKUP($F9,kategorie!$A$2:$N$105,3),VLOOKUP($F9,kategorie!$A$2:$N$105,10)),"")</f>
        <v>6</v>
      </c>
      <c r="AH9" s="59">
        <f>IF(AND(D9&lt;&gt;"",E9&lt;&gt;""),IF($D9="M",VLOOKUP($F9,kategorie!$A$2:$N$105,4),VLOOKUP($F9,kategorie!$A$2:$N$105,11)),"")</f>
        <v>6</v>
      </c>
      <c r="AI9" s="59">
        <f>IF(AND(D9&lt;&gt;"",E9&lt;&gt;""),IF($D9="M",VLOOKUP($F9,kategorie!$A$2:$N$105,5),VLOOKUP($F9,kategorie!$A$2:$N$105,12)),"")</f>
        <v>1.5</v>
      </c>
      <c r="AJ9" s="59">
        <f>IF(AND(D9&lt;&gt;"",E9&lt;&gt;""),IF($D9="M",VLOOKUP($F9,kategorie!$A$2:$N$105,6),VLOOKUP($F9,kategorie!$A$2:$N$105,13)),"")</f>
        <v>700</v>
      </c>
      <c r="AK9" s="59">
        <f>IF(AND(D9&lt;&gt;"",E9&lt;&gt;""),IF($D9="M",VLOOKUP($F9,kategorie!$A$2:$N$105,7),VLOOKUP($F9,kategorie!$A$2:$N$105,14)),"")</f>
        <v>11.34</v>
      </c>
      <c r="AL9" s="80"/>
      <c r="AN9" s="78"/>
    </row>
    <row r="10" spans="1:40" x14ac:dyDescent="0.2">
      <c r="A10" s="47"/>
      <c r="B10" s="48"/>
      <c r="C10" s="49">
        <f t="shared" si="0"/>
        <v>3</v>
      </c>
      <c r="D10" s="50" t="s">
        <v>35</v>
      </c>
      <c r="E10" s="51">
        <v>26838</v>
      </c>
      <c r="F10" s="75">
        <f t="shared" si="1"/>
        <v>41</v>
      </c>
      <c r="G10" s="52" t="str">
        <f>IF(AND(D10&lt;&gt;"",E10&lt;&gt;""),IF(D10="M",VLOOKUP(F10,kategorie!$A$2:$N$105,2),VLOOKUP(F10,kategorie!$A$2:$N$105,9)),"")</f>
        <v>M40</v>
      </c>
      <c r="H10" s="79" t="s">
        <v>104</v>
      </c>
      <c r="I10" s="79" t="s">
        <v>105</v>
      </c>
      <c r="J10" s="53" t="s">
        <v>106</v>
      </c>
      <c r="K10" s="54">
        <f t="shared" si="2"/>
        <v>3179</v>
      </c>
      <c r="L10" s="55">
        <f t="shared" si="3"/>
        <v>2818</v>
      </c>
      <c r="M10" s="56">
        <v>41.13</v>
      </c>
      <c r="N10" s="57">
        <f>IF(M10&lt;&gt;"",INT(100*VLOOKUP($G10,'WMA2010'!$A$2:$F$40,M$6,0)*M10)/100,0)</f>
        <v>46.27</v>
      </c>
      <c r="O10" s="58">
        <f>IF($D10="M",IF(M10&gt;'WMA2010'!$C$43,IF(M10&lt;&gt;"",INT(('WMA2010'!$B$43*(INT(100*M10)/100-'WMA2010'!$C$43)^'WMA2010'!$D$43)),0),0),IF(M10&lt;&gt;"",IF(M10&gt;'WMA2010'!$C$43,INT(('WMA2010'!$B$50*(INT(100*M10)/100-'WMA2010'!$C$50)^'WMA2010'!$D$50)),0),0))</f>
        <v>531</v>
      </c>
      <c r="P10" s="76">
        <f>IF(M10&lt;&gt;"",IF($D10&lt;&gt;"",IF($D10="M",IF(N10&gt;'WMA2010'!$C$43,INT('WMA2010'!$B$43*((INT(100*N10))/100-'WMA2010'!$C$43)^'WMA2010'!$D$43),0),IF(N10&gt;'WMA2010'!$C$50,INT('WMA2010'!$B$50*((INT(100*N10))/100-'WMA2010'!$C$50)^'WMA2010'!$D$50),0)),""),0)</f>
        <v>615</v>
      </c>
      <c r="Q10" s="56">
        <v>12.2</v>
      </c>
      <c r="R10" s="57">
        <f>IF(Q10&lt;&gt;"",INT(100*VLOOKUP($G10,'WMA2010'!$A$2:$F$40,Q$6,0)*Q10)/100,0)</f>
        <v>13.58</v>
      </c>
      <c r="S10" s="58">
        <f>IF($D10="M",IF(Q10&gt;'WMA2010'!$C$44,IF(Q10&lt;&gt;"",INT(('WMA2010'!$B$44*(INT(100*Q10)/100-'WMA2010'!$C$44)^'WMA2010'!$D$44)),0),0),IF(Q10&lt;&gt;"",IF(Q10&gt;'WMA2010'!$C$44,INT(('WMA2010'!$B$51*(INT(100*Q10)/100-'WMA2010'!$C$51)^'WMA2010'!$D$51)),0),0))</f>
        <v>619</v>
      </c>
      <c r="T10" s="76">
        <f>IF(Q10&lt;&gt;"",IF($D10&lt;&gt;"",IF($D10="M",IF(R10&gt;'WMA2010'!$C$44,INT('WMA2010'!$B$44*((INT(100*R10))/100-'WMA2010'!$C$44)^'WMA2010'!$D$44),0),IF(R10&gt;'WMA2010'!$C$51,INT('WMA2010'!$B$51*((INT(100*R10))/100-'WMA2010'!$C$51)^'WMA2010'!$D$51),0)),""),0)</f>
        <v>703</v>
      </c>
      <c r="U10" s="56">
        <v>36.31</v>
      </c>
      <c r="V10" s="57">
        <f>IF(U10&lt;&gt;"",INT(100*VLOOKUP($G10,'WMA2010'!$A$2:$F$40,U$6,0)*U10)/100,0)</f>
        <v>39.99</v>
      </c>
      <c r="W10" s="58">
        <f>IF($D10="M",IF(U10&gt;'WMA2010'!$C$45,IF(U10&lt;&gt;"",INT(('WMA2010'!$B$45*(INT(100*U10)/100-'WMA2010'!$C$45)^'WMA2010'!$D$45)),0),0),IF(U10&lt;&gt;"",IF(U10&gt;'WMA2010'!$C$52,INT(('WMA2010'!$B$52*(INT(100*U10)/100-'WMA2010'!$C$52)^'WMA2010'!$D$52)),0),0))</f>
        <v>590</v>
      </c>
      <c r="X10" s="76">
        <f>IF(U10&lt;&gt;"",IF($D10&lt;&gt;"",IF($D10="M",IF(V10&gt;'WMA2010'!$C$45,INT('WMA2010'!$B$45*((INT(100*V10))/100-'WMA2010'!$C$45)^'WMA2010'!$D$45),0),IF(V10&gt;'WMA2010'!$C$52,INT('WMA2010'!$B$52*((INT(100*V10))/100-'WMA2010'!$C$52)^'WMA2010'!$D$52),0)),""),0)</f>
        <v>664</v>
      </c>
      <c r="Y10" s="56">
        <v>38.29</v>
      </c>
      <c r="Z10" s="57">
        <f>IF(Y10&lt;&gt;"",INT(100*VLOOKUP($G10,'WMA2010'!$A$2:$F$40,Y$6,0)*Y10)/100,0)</f>
        <v>41.59</v>
      </c>
      <c r="AA10" s="58">
        <f>IF($D10="M",IF(Y10&gt;'WMA2010'!$C$46,IF(Y10&lt;&gt;"",INT(('WMA2010'!$B$46*(INT(100*Y10)/100-'WMA2010'!$C$46)^'WMA2010'!$D$46)),0),0),IF(Y10&lt;&gt;"",IF(Y10&gt;'WMA2010'!$C$53,INT(('WMA2010'!$B$53*(INT(100*Y10)/100-'WMA2010'!$C$53)^'WMA2010'!$D$53)),0),0))</f>
        <v>417</v>
      </c>
      <c r="AB10" s="76">
        <f>IF(Y10&lt;&gt;"",IF($D10&lt;&gt;"",IF($D10="M",IF(Z10&gt;'WMA2010'!$C$46,INT('WMA2010'!$B$46*((INT(100*Z10))/100-'WMA2010'!$C$46)^'WMA2010'!$D$46),0),IF(Z10&gt;'WMA2010'!$C$53,INT('WMA2010'!$B$53*((INT(100*Z10))/100-'WMA2010'!$C$53)^'WMA2010'!$D$53),0)),""),0)</f>
        <v>465</v>
      </c>
      <c r="AC10" s="56">
        <v>13.71</v>
      </c>
      <c r="AD10" s="57">
        <f>IF(AC10&lt;&gt;"",INT(100*VLOOKUP($G10,'WMA2010'!$A$2:$F$40,AC$6,0)*AC10)/100,0)</f>
        <v>14.94</v>
      </c>
      <c r="AE10" s="58">
        <f>IF($D10="M",IF(AC10&gt;'WMA2010'!$C$47,IF(AC10&lt;&gt;"",INT(('WMA2010'!$B$47*(INT(100*AC10)/100-'WMA2010'!$C$47)^'WMA2010'!$D$47)),0),0),IF(AC10&lt;&gt;"",IF(AC10&gt;'WMA2010'!$C$54,INT(('WMA2010'!$B$54*(INT(100*AC10)/100-'WMA2010'!$C$54)^'WMA2010'!$D$54)),0),0))</f>
        <v>661</v>
      </c>
      <c r="AF10" s="76">
        <f>IF(AC10&lt;&gt;"",IF($D10&lt;&gt;"",IF($D10="M",IF(AD10&gt;'WMA2010'!$C$47,INT('WMA2010'!$B$47*((INT(100*AD10))/100-'WMA2010'!$C$47)^'WMA2010'!$D$47),0),IF(AD10&gt;'WMA2010'!$C$54,INT('WMA2010'!$B$54*((INT(100*AD10))/100-'WMA2010'!$C$54)^'WMA2010'!$D$54),0)),""),0)</f>
        <v>732</v>
      </c>
      <c r="AG10" s="59">
        <f>IF(AND(D10&lt;&gt;"",E10&lt;&gt;""),IF($D10="M",VLOOKUP($F10,kategorie!$A$2:$N$105,3),VLOOKUP($F10,kategorie!$A$2:$N$105,10)),"")</f>
        <v>7.26</v>
      </c>
      <c r="AH10" s="59">
        <f>IF(AND(D10&lt;&gt;"",E10&lt;&gt;""),IF($D10="M",VLOOKUP($F10,kategorie!$A$2:$N$105,4),VLOOKUP($F10,kategorie!$A$2:$N$105,11)),"")</f>
        <v>7.26</v>
      </c>
      <c r="AI10" s="59">
        <f>IF(AND(D10&lt;&gt;"",E10&lt;&gt;""),IF($D10="M",VLOOKUP($F10,kategorie!$A$2:$N$105,5),VLOOKUP($F10,kategorie!$A$2:$N$105,12)),"")</f>
        <v>2</v>
      </c>
      <c r="AJ10" s="59">
        <f>IF(AND(D10&lt;&gt;"",E10&lt;&gt;""),IF($D10="M",VLOOKUP($F10,kategorie!$A$2:$N$105,6),VLOOKUP($F10,kategorie!$A$2:$N$105,13)),"")</f>
        <v>800</v>
      </c>
      <c r="AK10" s="59">
        <f>IF(AND(D10&lt;&gt;"",E10&lt;&gt;""),IF($D10="M",VLOOKUP($F10,kategorie!$A$2:$N$105,7),VLOOKUP($F10,kategorie!$A$2:$N$105,14)),"")</f>
        <v>15.88</v>
      </c>
      <c r="AL10" s="80">
        <v>19.329999999999998</v>
      </c>
    </row>
    <row r="11" spans="1:40" x14ac:dyDescent="0.2">
      <c r="A11" s="47"/>
      <c r="B11" s="48"/>
      <c r="C11" s="49">
        <f t="shared" si="0"/>
        <v>4</v>
      </c>
      <c r="D11" s="50" t="s">
        <v>35</v>
      </c>
      <c r="E11" s="51">
        <v>24709</v>
      </c>
      <c r="F11" s="75">
        <f t="shared" si="1"/>
        <v>46</v>
      </c>
      <c r="G11" s="52" t="str">
        <f>IF(AND(D11&lt;&gt;"",E11&lt;&gt;""),IF(D11="M",VLOOKUP(F11,kategorie!$A$2:$N$105,2),VLOOKUP(F11,kategorie!$A$2:$N$105,9)),"")</f>
        <v>M45</v>
      </c>
      <c r="H11" s="79" t="s">
        <v>107</v>
      </c>
      <c r="I11" s="79" t="s">
        <v>108</v>
      </c>
      <c r="J11" s="53" t="s">
        <v>106</v>
      </c>
      <c r="K11" s="54">
        <f t="shared" si="2"/>
        <v>3166</v>
      </c>
      <c r="L11" s="55">
        <f t="shared" si="3"/>
        <v>2530</v>
      </c>
      <c r="M11" s="56">
        <v>38.81</v>
      </c>
      <c r="N11" s="57">
        <f>IF(M11&lt;&gt;"",INT(100*VLOOKUP($G11,'WMA2010'!$A$2:$F$40,M$6,0)*M11)/100,0)</f>
        <v>48.11</v>
      </c>
      <c r="O11" s="58">
        <f>IF($D11="M",IF(M11&gt;'WMA2010'!$C$43,IF(M11&lt;&gt;"",INT(('WMA2010'!$B$43*(INT(100*M11)/100-'WMA2010'!$C$43)^'WMA2010'!$D$43)),0),0),IF(M11&lt;&gt;"",IF(M11&gt;'WMA2010'!$C$43,INT(('WMA2010'!$B$50*(INT(100*M11)/100-'WMA2010'!$C$50)^'WMA2010'!$D$50)),0),0))</f>
        <v>493</v>
      </c>
      <c r="P11" s="76">
        <f>IF(M11&lt;&gt;"",IF($D11&lt;&gt;"",IF($D11="M",IF(N11&gt;'WMA2010'!$C$43,INT('WMA2010'!$B$43*((INT(100*N11))/100-'WMA2010'!$C$43)^'WMA2010'!$D$43),0),IF(N11&gt;'WMA2010'!$C$50,INT('WMA2010'!$B$50*((INT(100*N11))/100-'WMA2010'!$C$50)^'WMA2010'!$D$50),0)),""),0)</f>
        <v>645</v>
      </c>
      <c r="Q11" s="56">
        <v>11.62</v>
      </c>
      <c r="R11" s="57">
        <f>IF(Q11&lt;&gt;"",INT(100*VLOOKUP($G11,'WMA2010'!$A$2:$F$40,Q$6,0)*Q11)/100,0)</f>
        <v>13.97</v>
      </c>
      <c r="S11" s="58">
        <f>IF($D11="M",IF(Q11&gt;'WMA2010'!$C$44,IF(Q11&lt;&gt;"",INT(('WMA2010'!$B$44*(INT(100*Q11)/100-'WMA2010'!$C$44)^'WMA2010'!$D$44)),0),0),IF(Q11&lt;&gt;"",IF(Q11&gt;'WMA2010'!$C$44,INT(('WMA2010'!$B$51*(INT(100*Q11)/100-'WMA2010'!$C$51)^'WMA2010'!$D$51)),0),0))</f>
        <v>583</v>
      </c>
      <c r="T11" s="76">
        <f>IF(Q11&lt;&gt;"",IF($D11&lt;&gt;"",IF($D11="M",IF(R11&gt;'WMA2010'!$C$44,INT('WMA2010'!$B$44*((INT(100*R11))/100-'WMA2010'!$C$44)^'WMA2010'!$D$44),0),IF(R11&gt;'WMA2010'!$C$51,INT('WMA2010'!$B$51*((INT(100*R11))/100-'WMA2010'!$C$51)^'WMA2010'!$D$51),0)),""),0)</f>
        <v>727</v>
      </c>
      <c r="U11" s="56">
        <v>37.229999999999997</v>
      </c>
      <c r="V11" s="57">
        <f>IF(U11&lt;&gt;"",INT(100*VLOOKUP($G11,'WMA2010'!$A$2:$F$40,U$6,0)*U11)/100,0)</f>
        <v>44.85</v>
      </c>
      <c r="W11" s="58">
        <f>IF($D11="M",IF(U11&gt;'WMA2010'!$C$45,IF(U11&lt;&gt;"",INT(('WMA2010'!$B$45*(INT(100*U11)/100-'WMA2010'!$C$45)^'WMA2010'!$D$45)),0),0),IF(U11&lt;&gt;"",IF(U11&gt;'WMA2010'!$C$52,INT(('WMA2010'!$B$52*(INT(100*U11)/100-'WMA2010'!$C$52)^'WMA2010'!$D$52)),0),0))</f>
        <v>608</v>
      </c>
      <c r="X11" s="76">
        <f>IF(U11&lt;&gt;"",IF($D11&lt;&gt;"",IF($D11="M",IF(V11&gt;'WMA2010'!$C$45,INT('WMA2010'!$B$45*((INT(100*V11))/100-'WMA2010'!$C$45)^'WMA2010'!$D$45),0),IF(V11&gt;'WMA2010'!$C$52,INT('WMA2010'!$B$52*((INT(100*V11))/100-'WMA2010'!$C$52)^'WMA2010'!$D$52),0)),""),0)</f>
        <v>764</v>
      </c>
      <c r="Y11" s="56">
        <v>28.17</v>
      </c>
      <c r="Z11" s="57">
        <f>IF(Y11&lt;&gt;"",INT(100*VLOOKUP($G11,'WMA2010'!$A$2:$F$40,Y$6,0)*Y11)/100,0)</f>
        <v>33</v>
      </c>
      <c r="AA11" s="58">
        <f>IF($D11="M",IF(Y11&gt;'WMA2010'!$C$46,IF(Y11&lt;&gt;"",INT(('WMA2010'!$B$46*(INT(100*Y11)/100-'WMA2010'!$C$46)^'WMA2010'!$D$46)),0),0),IF(Y11&lt;&gt;"",IF(Y11&gt;'WMA2010'!$C$53,INT(('WMA2010'!$B$53*(INT(100*Y11)/100-'WMA2010'!$C$53)^'WMA2010'!$D$53)),0),0))</f>
        <v>274</v>
      </c>
      <c r="AB11" s="76">
        <f>IF(Y11&lt;&gt;"",IF($D11&lt;&gt;"",IF($D11="M",IF(Z11&gt;'WMA2010'!$C$46,INT('WMA2010'!$B$46*((INT(100*Z11))/100-'WMA2010'!$C$46)^'WMA2010'!$D$46),0),IF(Z11&gt;'WMA2010'!$C$53,INT('WMA2010'!$B$53*((INT(100*Z11))/100-'WMA2010'!$C$53)^'WMA2010'!$D$53),0)),""),0)</f>
        <v>342</v>
      </c>
      <c r="AC11" s="56">
        <v>12.13</v>
      </c>
      <c r="AD11" s="57">
        <f>IF(AC11&lt;&gt;"",INT(100*VLOOKUP($G11,'WMA2010'!$A$2:$F$40,AC$6,0)*AC11)/100,0)</f>
        <v>14.18</v>
      </c>
      <c r="AE11" s="58">
        <f>IF($D11="M",IF(AC11&gt;'WMA2010'!$C$47,IF(AC11&lt;&gt;"",INT(('WMA2010'!$B$47*(INT(100*AC11)/100-'WMA2010'!$C$47)^'WMA2010'!$D$47)),0),0),IF(AC11&lt;&gt;"",IF(AC11&gt;'WMA2010'!$C$54,INT(('WMA2010'!$B$54*(INT(100*AC11)/100-'WMA2010'!$C$54)^'WMA2010'!$D$54)),0),0))</f>
        <v>572</v>
      </c>
      <c r="AF11" s="76">
        <f>IF(AC11&lt;&gt;"",IF($D11&lt;&gt;"",IF($D11="M",IF(AD11&gt;'WMA2010'!$C$47,INT('WMA2010'!$B$47*((INT(100*AD11))/100-'WMA2010'!$C$47)^'WMA2010'!$D$47),0),IF(AD11&gt;'WMA2010'!$C$54,INT('WMA2010'!$B$54*((INT(100*AD11))/100-'WMA2010'!$C$54)^'WMA2010'!$D$54),0)),""),0)</f>
        <v>688</v>
      </c>
      <c r="AG11" s="59">
        <f>IF(AND(D11&lt;&gt;"",E11&lt;&gt;""),IF($D11="M",VLOOKUP($F11,kategorie!$A$2:$N$105,3),VLOOKUP($F11,kategorie!$A$2:$N$105,10)),"")</f>
        <v>7.26</v>
      </c>
      <c r="AH11" s="59">
        <f>IF(AND(D11&lt;&gt;"",E11&lt;&gt;""),IF($D11="M",VLOOKUP($F11,kategorie!$A$2:$N$105,4),VLOOKUP($F11,kategorie!$A$2:$N$105,11)),"")</f>
        <v>7.26</v>
      </c>
      <c r="AI11" s="59">
        <f>IF(AND(D11&lt;&gt;"",E11&lt;&gt;""),IF($D11="M",VLOOKUP($F11,kategorie!$A$2:$N$105,5),VLOOKUP($F11,kategorie!$A$2:$N$105,12)),"")</f>
        <v>2</v>
      </c>
      <c r="AJ11" s="59">
        <f>IF(AND(D11&lt;&gt;"",E11&lt;&gt;""),IF($D11="M",VLOOKUP($F11,kategorie!$A$2:$N$105,6),VLOOKUP($F11,kategorie!$A$2:$N$105,13)),"")</f>
        <v>800</v>
      </c>
      <c r="AK11" s="59">
        <f>IF(AND(D11&lt;&gt;"",E11&lt;&gt;""),IF($D11="M",VLOOKUP($F11,kategorie!$A$2:$N$105,7),VLOOKUP($F11,kategorie!$A$2:$N$105,14)),"")</f>
        <v>15.88</v>
      </c>
      <c r="AL11" s="80">
        <v>20.6</v>
      </c>
    </row>
    <row r="12" spans="1:40" x14ac:dyDescent="0.2">
      <c r="A12" s="47"/>
      <c r="B12" s="48"/>
      <c r="C12" s="49">
        <f t="shared" si="0"/>
        <v>5</v>
      </c>
      <c r="D12" s="50" t="s">
        <v>35</v>
      </c>
      <c r="E12" s="51">
        <v>27889</v>
      </c>
      <c r="F12" s="75">
        <f t="shared" si="1"/>
        <v>38</v>
      </c>
      <c r="G12" s="52" t="str">
        <f>IF(AND(D12&lt;&gt;"",E12&lt;&gt;""),IF(D12="M",VLOOKUP(F12,kategorie!$A$2:$N$105,2),VLOOKUP(F12,kategorie!$A$2:$N$105,9)),"")</f>
        <v>M35</v>
      </c>
      <c r="H12" s="79" t="s">
        <v>117</v>
      </c>
      <c r="I12" s="79" t="s">
        <v>118</v>
      </c>
      <c r="J12" s="53" t="s">
        <v>112</v>
      </c>
      <c r="K12" s="54">
        <f t="shared" si="2"/>
        <v>3141</v>
      </c>
      <c r="L12" s="55">
        <f t="shared" si="3"/>
        <v>3055</v>
      </c>
      <c r="M12" s="56">
        <v>44.21</v>
      </c>
      <c r="N12" s="57">
        <f>IF(M12&lt;&gt;"",INT(100*VLOOKUP($G12,'WMA2010'!$A$2:$F$40,M$6,0)*M12)/100,0)</f>
        <v>45.53</v>
      </c>
      <c r="O12" s="58">
        <f>IF($D12="M",IF(M12&gt;'WMA2010'!$C$43,IF(M12&lt;&gt;"",INT(('WMA2010'!$B$43*(INT(100*M12)/100-'WMA2010'!$C$43)^'WMA2010'!$D$43)),0),0),IF(M12&lt;&gt;"",IF(M12&gt;'WMA2010'!$C$43,INT(('WMA2010'!$B$50*(INT(100*M12)/100-'WMA2010'!$C$50)^'WMA2010'!$D$50)),0),0))</f>
        <v>581</v>
      </c>
      <c r="P12" s="76">
        <f>IF(M12&lt;&gt;"",IF($D12&lt;&gt;"",IF($D12="M",IF(N12&gt;'WMA2010'!$C$43,INT('WMA2010'!$B$43*((INT(100*N12))/100-'WMA2010'!$C$43)^'WMA2010'!$D$43),0),IF(N12&gt;'WMA2010'!$C$50,INT('WMA2010'!$B$50*((INT(100*N12))/100-'WMA2010'!$C$50)^'WMA2010'!$D$50),0)),""),0)</f>
        <v>603</v>
      </c>
      <c r="Q12" s="56">
        <v>13</v>
      </c>
      <c r="R12" s="57">
        <f>IF(Q12&lt;&gt;"",INT(100*VLOOKUP($G12,'WMA2010'!$A$2:$F$40,Q$6,0)*Q12)/100,0)</f>
        <v>13.48</v>
      </c>
      <c r="S12" s="58">
        <f>IF($D12="M",IF(Q12&gt;'WMA2010'!$C$44,IF(Q12&lt;&gt;"",INT(('WMA2010'!$B$44*(INT(100*Q12)/100-'WMA2010'!$C$44)^'WMA2010'!$D$44)),0),0),IF(Q12&lt;&gt;"",IF(Q12&gt;'WMA2010'!$C$44,INT(('WMA2010'!$B$51*(INT(100*Q12)/100-'WMA2010'!$C$51)^'WMA2010'!$D$51)),0),0))</f>
        <v>667</v>
      </c>
      <c r="T12" s="76">
        <f>IF(Q12&lt;&gt;"",IF($D12&lt;&gt;"",IF($D12="M",IF(R12&gt;'WMA2010'!$C$44,INT('WMA2010'!$B$44*((INT(100*R12))/100-'WMA2010'!$C$44)^'WMA2010'!$D$44),0),IF(R12&gt;'WMA2010'!$C$51,INT('WMA2010'!$B$51*((INT(100*R12))/100-'WMA2010'!$C$51)^'WMA2010'!$D$51),0)),""),0)</f>
        <v>697</v>
      </c>
      <c r="U12" s="56">
        <v>39.1</v>
      </c>
      <c r="V12" s="57">
        <f>IF(U12&lt;&gt;"",INT(100*VLOOKUP($G12,'WMA2010'!$A$2:$F$40,U$6,0)*U12)/100,0)</f>
        <v>39.65</v>
      </c>
      <c r="W12" s="58">
        <f>IF($D12="M",IF(U12&gt;'WMA2010'!$C$45,IF(U12&lt;&gt;"",INT(('WMA2010'!$B$45*(INT(100*U12)/100-'WMA2010'!$C$45)^'WMA2010'!$D$45)),0),0),IF(U12&lt;&gt;"",IF(U12&gt;'WMA2010'!$C$52,INT(('WMA2010'!$B$52*(INT(100*U12)/100-'WMA2010'!$C$52)^'WMA2010'!$D$52)),0),0))</f>
        <v>646</v>
      </c>
      <c r="X12" s="76">
        <f>IF(U12&lt;&gt;"",IF($D12&lt;&gt;"",IF($D12="M",IF(V12&gt;'WMA2010'!$C$45,INT('WMA2010'!$B$45*((INT(100*V12))/100-'WMA2010'!$C$45)^'WMA2010'!$D$45),0),IF(V12&gt;'WMA2010'!$C$52,INT('WMA2010'!$B$52*((INT(100*V12))/100-'WMA2010'!$C$52)^'WMA2010'!$D$52),0)),""),0)</f>
        <v>657</v>
      </c>
      <c r="Y12" s="56">
        <v>44.9</v>
      </c>
      <c r="Z12" s="57">
        <f>IF(Y12&lt;&gt;"",INT(100*VLOOKUP($G12,'WMA2010'!$A$2:$F$40,Y$6,0)*Y12)/100,0)</f>
        <v>45.46</v>
      </c>
      <c r="AA12" s="58">
        <f>IF($D12="M",IF(Y12&gt;'WMA2010'!$C$46,IF(Y12&lt;&gt;"",INT(('WMA2010'!$B$46*(INT(100*Y12)/100-'WMA2010'!$C$46)^'WMA2010'!$D$46)),0),0),IF(Y12&lt;&gt;"",IF(Y12&gt;'WMA2010'!$C$53,INT(('WMA2010'!$B$53*(INT(100*Y12)/100-'WMA2010'!$C$53)^'WMA2010'!$D$53)),0),0))</f>
        <v>514</v>
      </c>
      <c r="AB12" s="76">
        <f>IF(Y12&lt;&gt;"",IF($D12&lt;&gt;"",IF($D12="M",IF(Z12&gt;'WMA2010'!$C$46,INT('WMA2010'!$B$46*((INT(100*Z12))/100-'WMA2010'!$C$46)^'WMA2010'!$D$46),0),IF(Z12&gt;'WMA2010'!$C$53,INT('WMA2010'!$B$53*((INT(100*Z12))/100-'WMA2010'!$C$53)^'WMA2010'!$D$53),0)),""),0)</f>
        <v>522</v>
      </c>
      <c r="AC12" s="56">
        <v>13.45</v>
      </c>
      <c r="AD12" s="57">
        <f>IF(AC12&lt;&gt;"",INT(100*VLOOKUP($G12,'WMA2010'!$A$2:$F$40,AC$6,0)*AC12)/100,0)</f>
        <v>13.72</v>
      </c>
      <c r="AE12" s="58">
        <f>IF($D12="M",IF(AC12&gt;'WMA2010'!$C$47,IF(AC12&lt;&gt;"",INT(('WMA2010'!$B$47*(INT(100*AC12)/100-'WMA2010'!$C$47)^'WMA2010'!$D$47)),0),0),IF(AC12&lt;&gt;"",IF(AC12&gt;'WMA2010'!$C$54,INT(('WMA2010'!$B$54*(INT(100*AC12)/100-'WMA2010'!$C$54)^'WMA2010'!$D$54)),0),0))</f>
        <v>647</v>
      </c>
      <c r="AF12" s="76">
        <f>IF(AC12&lt;&gt;"",IF($D12&lt;&gt;"",IF($D12="M",IF(AD12&gt;'WMA2010'!$C$47,INT('WMA2010'!$B$47*((INT(100*AD12))/100-'WMA2010'!$C$47)^'WMA2010'!$D$47),0),IF(AD12&gt;'WMA2010'!$C$54,INT('WMA2010'!$B$54*((INT(100*AD12))/100-'WMA2010'!$C$54)^'WMA2010'!$D$54),0)),""),0)</f>
        <v>662</v>
      </c>
      <c r="AG12" s="59">
        <f>IF(AND(D12&lt;&gt;"",E12&lt;&gt;""),IF($D12="M",VLOOKUP($F12,kategorie!$A$2:$N$105,3),VLOOKUP($F12,kategorie!$A$2:$N$105,10)),"")</f>
        <v>7.26</v>
      </c>
      <c r="AH12" s="59">
        <f>IF(AND(D12&lt;&gt;"",E12&lt;&gt;""),IF($D12="M",VLOOKUP($F12,kategorie!$A$2:$N$105,4),VLOOKUP($F12,kategorie!$A$2:$N$105,11)),"")</f>
        <v>7.26</v>
      </c>
      <c r="AI12" s="59">
        <f>IF(AND(D12&lt;&gt;"",E12&lt;&gt;""),IF($D12="M",VLOOKUP($F12,kategorie!$A$2:$N$105,5),VLOOKUP($F12,kategorie!$A$2:$N$105,12)),"")</f>
        <v>2</v>
      </c>
      <c r="AJ12" s="59">
        <f>IF(AND(D12&lt;&gt;"",E12&lt;&gt;""),IF($D12="M",VLOOKUP($F12,kategorie!$A$2:$N$105,6),VLOOKUP($F12,kategorie!$A$2:$N$105,13)),"")</f>
        <v>800</v>
      </c>
      <c r="AK12" s="59">
        <f>IF(AND(D12&lt;&gt;"",E12&lt;&gt;""),IF($D12="M",VLOOKUP($F12,kategorie!$A$2:$N$105,7),VLOOKUP($F12,kategorie!$A$2:$N$105,14)),"")</f>
        <v>15.88</v>
      </c>
      <c r="AL12" s="80">
        <v>22.05</v>
      </c>
    </row>
    <row r="13" spans="1:40" x14ac:dyDescent="0.2">
      <c r="A13" s="47"/>
      <c r="B13" s="48"/>
      <c r="C13" s="49">
        <f t="shared" si="0"/>
        <v>6</v>
      </c>
      <c r="D13" s="50" t="s">
        <v>35</v>
      </c>
      <c r="E13" s="51">
        <v>24513</v>
      </c>
      <c r="F13" s="75">
        <f t="shared" si="1"/>
        <v>47</v>
      </c>
      <c r="G13" s="52" t="str">
        <f>IF(AND(D13&lt;&gt;"",E13&lt;&gt;""),IF(D13="M",VLOOKUP(F13,kategorie!$A$2:$N$105,2),VLOOKUP(F13,kategorie!$A$2:$N$105,9)),"")</f>
        <v>M45</v>
      </c>
      <c r="H13" s="79" t="s">
        <v>99</v>
      </c>
      <c r="I13" s="79" t="s">
        <v>103</v>
      </c>
      <c r="J13" s="53" t="s">
        <v>112</v>
      </c>
      <c r="K13" s="54">
        <f t="shared" si="2"/>
        <v>3077</v>
      </c>
      <c r="L13" s="55">
        <f t="shared" si="3"/>
        <v>2460</v>
      </c>
      <c r="M13" s="56">
        <v>32.81</v>
      </c>
      <c r="N13" s="57">
        <f>IF(M13&lt;&gt;"",INT(100*VLOOKUP($G13,'WMA2010'!$A$2:$F$40,M$6,0)*M13)/100,0)</f>
        <v>40.67</v>
      </c>
      <c r="O13" s="58">
        <f>IF($D13="M",IF(M13&gt;'WMA2010'!$C$43,IF(M13&lt;&gt;"",INT(('WMA2010'!$B$43*(INT(100*M13)/100-'WMA2010'!$C$43)^'WMA2010'!$D$43)),0),0),IF(M13&lt;&gt;"",IF(M13&gt;'WMA2010'!$C$43,INT(('WMA2010'!$B$50*(INT(100*M13)/100-'WMA2010'!$C$50)^'WMA2010'!$D$50)),0),0))</f>
        <v>396</v>
      </c>
      <c r="P13" s="76">
        <f>IF(M13&lt;&gt;"",IF($D13&lt;&gt;"",IF($D13="M",IF(N13&gt;'WMA2010'!$C$43,INT('WMA2010'!$B$43*((INT(100*N13))/100-'WMA2010'!$C$43)^'WMA2010'!$D$43),0),IF(N13&gt;'WMA2010'!$C$50,INT('WMA2010'!$B$50*((INT(100*N13))/100-'WMA2010'!$C$50)^'WMA2010'!$D$50),0)),""),0)</f>
        <v>523</v>
      </c>
      <c r="Q13" s="56">
        <v>11.73</v>
      </c>
      <c r="R13" s="57">
        <f>IF(Q13&lt;&gt;"",INT(100*VLOOKUP($G13,'WMA2010'!$A$2:$F$40,Q$6,0)*Q13)/100,0)</f>
        <v>14.1</v>
      </c>
      <c r="S13" s="58">
        <f>IF($D13="M",IF(Q13&gt;'WMA2010'!$C$44,IF(Q13&lt;&gt;"",INT(('WMA2010'!$B$44*(INT(100*Q13)/100-'WMA2010'!$C$44)^'WMA2010'!$D$44)),0),0),IF(Q13&lt;&gt;"",IF(Q13&gt;'WMA2010'!$C$44,INT(('WMA2010'!$B$51*(INT(100*Q13)/100-'WMA2010'!$C$51)^'WMA2010'!$D$51)),0),0))</f>
        <v>590</v>
      </c>
      <c r="T13" s="76">
        <f>IF(Q13&lt;&gt;"",IF($D13&lt;&gt;"",IF($D13="M",IF(R13&gt;'WMA2010'!$C$44,INT('WMA2010'!$B$44*((INT(100*R13))/100-'WMA2010'!$C$44)^'WMA2010'!$D$44),0),IF(R13&gt;'WMA2010'!$C$51,INT('WMA2010'!$B$51*((INT(100*R13))/100-'WMA2010'!$C$51)^'WMA2010'!$D$51),0)),""),0)</f>
        <v>734</v>
      </c>
      <c r="U13" s="56">
        <v>37.909999999999997</v>
      </c>
      <c r="V13" s="57">
        <f>IF(U13&lt;&gt;"",INT(100*VLOOKUP($G13,'WMA2010'!$A$2:$F$40,U$6,0)*U13)/100,0)</f>
        <v>45.67</v>
      </c>
      <c r="W13" s="58">
        <f>IF($D13="M",IF(U13&gt;'WMA2010'!$C$45,IF(U13&lt;&gt;"",INT(('WMA2010'!$B$45*(INT(100*U13)/100-'WMA2010'!$C$45)^'WMA2010'!$D$45)),0),0),IF(U13&lt;&gt;"",IF(U13&gt;'WMA2010'!$C$52,INT(('WMA2010'!$B$52*(INT(100*U13)/100-'WMA2010'!$C$52)^'WMA2010'!$D$52)),0),0))</f>
        <v>622</v>
      </c>
      <c r="X13" s="76">
        <f>IF(U13&lt;&gt;"",IF($D13&lt;&gt;"",IF($D13="M",IF(V13&gt;'WMA2010'!$C$45,INT('WMA2010'!$B$45*((INT(100*V13))/100-'WMA2010'!$C$45)^'WMA2010'!$D$45),0),IF(V13&gt;'WMA2010'!$C$52,INT('WMA2010'!$B$52*((INT(100*V13))/100-'WMA2010'!$C$52)^'WMA2010'!$D$52),0)),""),0)</f>
        <v>781</v>
      </c>
      <c r="Y13" s="56">
        <v>33.020000000000003</v>
      </c>
      <c r="Z13" s="57">
        <f>IF(Y13&lt;&gt;"",INT(100*VLOOKUP($G13,'WMA2010'!$A$2:$F$40,Y$6,0)*Y13)/100,0)</f>
        <v>38.68</v>
      </c>
      <c r="AA13" s="58">
        <f>IF($D13="M",IF(Y13&gt;'WMA2010'!$C$46,IF(Y13&lt;&gt;"",INT(('WMA2010'!$B$46*(INT(100*Y13)/100-'WMA2010'!$C$46)^'WMA2010'!$D$46)),0),0),IF(Y13&lt;&gt;"",IF(Y13&gt;'WMA2010'!$C$53,INT(('WMA2010'!$B$53*(INT(100*Y13)/100-'WMA2010'!$C$53)^'WMA2010'!$D$53)),0),0))</f>
        <v>342</v>
      </c>
      <c r="AB13" s="76">
        <f>IF(Y13&lt;&gt;"",IF($D13&lt;&gt;"",IF($D13="M",IF(Z13&gt;'WMA2010'!$C$46,INT('WMA2010'!$B$46*((INT(100*Z13))/100-'WMA2010'!$C$46)^'WMA2010'!$D$46),0),IF(Z13&gt;'WMA2010'!$C$53,INT('WMA2010'!$B$53*((INT(100*Z13))/100-'WMA2010'!$C$53)^'WMA2010'!$D$53),0)),""),0)</f>
        <v>423</v>
      </c>
      <c r="AC13" s="56">
        <v>11.04</v>
      </c>
      <c r="AD13" s="57">
        <f>IF(AC13&lt;&gt;"",INT(100*VLOOKUP($G13,'WMA2010'!$A$2:$F$40,AC$6,0)*AC13)/100,0)</f>
        <v>12.91</v>
      </c>
      <c r="AE13" s="58">
        <f>IF($D13="M",IF(AC13&gt;'WMA2010'!$C$47,IF(AC13&lt;&gt;"",INT(('WMA2010'!$B$47*(INT(100*AC13)/100-'WMA2010'!$C$47)^'WMA2010'!$D$47)),0),0),IF(AC13&lt;&gt;"",IF(AC13&gt;'WMA2010'!$C$54,INT(('WMA2010'!$B$54*(INT(100*AC13)/100-'WMA2010'!$C$54)^'WMA2010'!$D$54)),0),0))</f>
        <v>510</v>
      </c>
      <c r="AF13" s="76">
        <f>IF(AC13&lt;&gt;"",IF($D13&lt;&gt;"",IF($D13="M",IF(AD13&gt;'WMA2010'!$C$47,INT('WMA2010'!$B$47*((INT(100*AD13))/100-'WMA2010'!$C$47)^'WMA2010'!$D$47),0),IF(AD13&gt;'WMA2010'!$C$54,INT('WMA2010'!$B$54*((INT(100*AD13))/100-'WMA2010'!$C$54)^'WMA2010'!$D$54),0)),""),0)</f>
        <v>616</v>
      </c>
      <c r="AG13" s="59">
        <f>IF(AND(D13&lt;&gt;"",E13&lt;&gt;""),IF($D13="M",VLOOKUP($F13,kategorie!$A$2:$N$105,3),VLOOKUP($F13,kategorie!$A$2:$N$105,10)),"")</f>
        <v>7.26</v>
      </c>
      <c r="AH13" s="59">
        <f>IF(AND(D13&lt;&gt;"",E13&lt;&gt;""),IF($D13="M",VLOOKUP($F13,kategorie!$A$2:$N$105,4),VLOOKUP($F13,kategorie!$A$2:$N$105,11)),"")</f>
        <v>7.26</v>
      </c>
      <c r="AI13" s="59">
        <f>IF(AND(D13&lt;&gt;"",E13&lt;&gt;""),IF($D13="M",VLOOKUP($F13,kategorie!$A$2:$N$105,5),VLOOKUP($F13,kategorie!$A$2:$N$105,12)),"")</f>
        <v>2</v>
      </c>
      <c r="AJ13" s="59">
        <f>IF(AND(D13&lt;&gt;"",E13&lt;&gt;""),IF($D13="M",VLOOKUP($F13,kategorie!$A$2:$N$105,6),VLOOKUP($F13,kategorie!$A$2:$N$105,13)),"")</f>
        <v>800</v>
      </c>
      <c r="AK13" s="59">
        <f>IF(AND(D13&lt;&gt;"",E13&lt;&gt;""),IF($D13="M",VLOOKUP($F13,kategorie!$A$2:$N$105,7),VLOOKUP($F13,kategorie!$A$2:$N$105,14)),"")</f>
        <v>15.88</v>
      </c>
      <c r="AL13" s="80">
        <v>19.23</v>
      </c>
    </row>
    <row r="14" spans="1:40" x14ac:dyDescent="0.2">
      <c r="A14" s="47"/>
      <c r="B14" s="48"/>
      <c r="C14" s="49">
        <f t="shared" si="0"/>
        <v>7</v>
      </c>
      <c r="D14" s="50" t="s">
        <v>35</v>
      </c>
      <c r="E14" s="51">
        <v>34015</v>
      </c>
      <c r="F14" s="75">
        <f t="shared" si="1"/>
        <v>21</v>
      </c>
      <c r="G14" s="52" t="str">
        <f>IF(AND(D14&lt;&gt;"",E14&lt;&gt;""),IF(D14="M",VLOOKUP(F14,kategorie!$A$2:$N$105,2),VLOOKUP(F14,kategorie!$A$2:$N$105,9)),"")</f>
        <v>muži</v>
      </c>
      <c r="H14" s="79" t="s">
        <v>98</v>
      </c>
      <c r="I14" s="79" t="s">
        <v>102</v>
      </c>
      <c r="J14" s="53" t="s">
        <v>112</v>
      </c>
      <c r="K14" s="54">
        <f t="shared" si="2"/>
        <v>2663</v>
      </c>
      <c r="L14" s="55">
        <f t="shared" si="3"/>
        <v>2663</v>
      </c>
      <c r="M14" s="56">
        <v>44.87</v>
      </c>
      <c r="N14" s="57">
        <f>IF(M14&lt;&gt;"",INT(100*VLOOKUP($G14,'WMA2010'!$A$2:$F$40,M$6,0)*M14)/100,0)</f>
        <v>44.87</v>
      </c>
      <c r="O14" s="58">
        <f>IF($D14="M",IF(M14&gt;'WMA2010'!$C$43,IF(M14&lt;&gt;"",INT(('WMA2010'!$B$43*(INT(100*M14)/100-'WMA2010'!$C$43)^'WMA2010'!$D$43)),0),0),IF(M14&lt;&gt;"",IF(M14&gt;'WMA2010'!$C$43,INT(('WMA2010'!$B$50*(INT(100*M14)/100-'WMA2010'!$C$50)^'WMA2010'!$D$50)),0),0))</f>
        <v>592</v>
      </c>
      <c r="P14" s="76">
        <f>IF(M14&lt;&gt;"",IF($D14&lt;&gt;"",IF($D14="M",IF(N14&gt;'WMA2010'!$C$43,INT('WMA2010'!$B$43*((INT(100*N14))/100-'WMA2010'!$C$43)^'WMA2010'!$D$43),0),IF(N14&gt;'WMA2010'!$C$50,INT('WMA2010'!$B$50*((INT(100*N14))/100-'WMA2010'!$C$50)^'WMA2010'!$D$50),0)),""),0)</f>
        <v>592</v>
      </c>
      <c r="Q14" s="56">
        <v>10.91</v>
      </c>
      <c r="R14" s="57">
        <f>IF(Q14&lt;&gt;"",INT(100*VLOOKUP($G14,'WMA2010'!$A$2:$F$40,Q$6,0)*Q14)/100,0)</f>
        <v>10.91</v>
      </c>
      <c r="S14" s="58">
        <f>IF($D14="M",IF(Q14&gt;'WMA2010'!$C$44,IF(Q14&lt;&gt;"",INT(('WMA2010'!$B$44*(INT(100*Q14)/100-'WMA2010'!$C$44)^'WMA2010'!$D$44)),0),0),IF(Q14&lt;&gt;"",IF(Q14&gt;'WMA2010'!$C$44,INT(('WMA2010'!$B$51*(INT(100*Q14)/100-'WMA2010'!$C$51)^'WMA2010'!$D$51)),0),0))</f>
        <v>540</v>
      </c>
      <c r="T14" s="76">
        <f>IF(Q14&lt;&gt;"",IF($D14&lt;&gt;"",IF($D14="M",IF(R14&gt;'WMA2010'!$C$44,INT('WMA2010'!$B$44*((INT(100*R14))/100-'WMA2010'!$C$44)^'WMA2010'!$D$44),0),IF(R14&gt;'WMA2010'!$C$51,INT('WMA2010'!$B$51*((INT(100*R14))/100-'WMA2010'!$C$51)^'WMA2010'!$D$51),0)),""),0)</f>
        <v>540</v>
      </c>
      <c r="U14" s="56">
        <v>34.15</v>
      </c>
      <c r="V14" s="57">
        <f>IF(U14&lt;&gt;"",INT(100*VLOOKUP($G14,'WMA2010'!$A$2:$F$40,U$6,0)*U14)/100,0)</f>
        <v>34.15</v>
      </c>
      <c r="W14" s="58">
        <f>IF($D14="M",IF(U14&gt;'WMA2010'!$C$45,IF(U14&lt;&gt;"",INT(('WMA2010'!$B$45*(INT(100*U14)/100-'WMA2010'!$C$45)^'WMA2010'!$D$45)),0),0),IF(U14&lt;&gt;"",IF(U14&gt;'WMA2010'!$C$52,INT(('WMA2010'!$B$52*(INT(100*U14)/100-'WMA2010'!$C$52)^'WMA2010'!$D$52)),0),0))</f>
        <v>547</v>
      </c>
      <c r="X14" s="76">
        <f>IF(U14&lt;&gt;"",IF($D14&lt;&gt;"",IF($D14="M",IF(V14&gt;'WMA2010'!$C$45,INT('WMA2010'!$B$45*((INT(100*V14))/100-'WMA2010'!$C$45)^'WMA2010'!$D$45),0),IF(V14&gt;'WMA2010'!$C$52,INT('WMA2010'!$B$52*((INT(100*V14))/100-'WMA2010'!$C$52)^'WMA2010'!$D$52),0)),""),0)</f>
        <v>547</v>
      </c>
      <c r="Y14" s="56">
        <v>38.32</v>
      </c>
      <c r="Z14" s="57">
        <f>IF(Y14&lt;&gt;"",INT(100*VLOOKUP($G14,'WMA2010'!$A$2:$F$40,Y$6,0)*Y14)/100,0)</f>
        <v>38.32</v>
      </c>
      <c r="AA14" s="58">
        <f>IF($D14="M",IF(Y14&gt;'WMA2010'!$C$46,IF(Y14&lt;&gt;"",INT(('WMA2010'!$B$46*(INT(100*Y14)/100-'WMA2010'!$C$46)^'WMA2010'!$D$46)),0),0),IF(Y14&lt;&gt;"",IF(Y14&gt;'WMA2010'!$C$53,INT(('WMA2010'!$B$53*(INT(100*Y14)/100-'WMA2010'!$C$53)^'WMA2010'!$D$53)),0),0))</f>
        <v>418</v>
      </c>
      <c r="AB14" s="76">
        <f>IF(Y14&lt;&gt;"",IF($D14&lt;&gt;"",IF($D14="M",IF(Z14&gt;'WMA2010'!$C$46,INT('WMA2010'!$B$46*((INT(100*Z14))/100-'WMA2010'!$C$46)^'WMA2010'!$D$46),0),IF(Z14&gt;'WMA2010'!$C$53,INT('WMA2010'!$B$53*((INT(100*Z14))/100-'WMA2010'!$C$53)^'WMA2010'!$D$53),0)),""),0)</f>
        <v>418</v>
      </c>
      <c r="AC14" s="56">
        <v>12.02</v>
      </c>
      <c r="AD14" s="57">
        <f>IF(AC14&lt;&gt;"",INT(100*VLOOKUP($G14,'WMA2010'!$A$2:$F$40,AC$6,0)*AC14)/100,0)</f>
        <v>12.02</v>
      </c>
      <c r="AE14" s="58">
        <f>IF($D14="M",IF(AC14&gt;'WMA2010'!$C$47,IF(AC14&lt;&gt;"",INT(('WMA2010'!$B$47*(INT(100*AC14)/100-'WMA2010'!$C$47)^'WMA2010'!$D$47)),0),0),IF(AC14&lt;&gt;"",IF(AC14&gt;'WMA2010'!$C$54,INT(('WMA2010'!$B$54*(INT(100*AC14)/100-'WMA2010'!$C$54)^'WMA2010'!$D$54)),0),0))</f>
        <v>566</v>
      </c>
      <c r="AF14" s="76">
        <f>IF(AC14&lt;&gt;"",IF($D14&lt;&gt;"",IF($D14="M",IF(AD14&gt;'WMA2010'!$C$47,INT('WMA2010'!$B$47*((INT(100*AD14))/100-'WMA2010'!$C$47)^'WMA2010'!$D$47),0),IF(AD14&gt;'WMA2010'!$C$54,INT('WMA2010'!$B$54*((INT(100*AD14))/100-'WMA2010'!$C$54)^'WMA2010'!$D$54),0)),""),0)</f>
        <v>566</v>
      </c>
      <c r="AG14" s="59">
        <f>IF(AND(D14&lt;&gt;"",E14&lt;&gt;""),IF($D14="M",VLOOKUP($F14,kategorie!$A$2:$N$105,3),VLOOKUP($F14,kategorie!$A$2:$N$105,10)),"")</f>
        <v>7.26</v>
      </c>
      <c r="AH14" s="59">
        <f>IF(AND(D14&lt;&gt;"",E14&lt;&gt;""),IF($D14="M",VLOOKUP($F14,kategorie!$A$2:$N$105,4),VLOOKUP($F14,kategorie!$A$2:$N$105,11)),"")</f>
        <v>7.26</v>
      </c>
      <c r="AI14" s="59">
        <f>IF(AND(D14&lt;&gt;"",E14&lt;&gt;""),IF($D14="M",VLOOKUP($F14,kategorie!$A$2:$N$105,5),VLOOKUP($F14,kategorie!$A$2:$N$105,12)),"")</f>
        <v>2</v>
      </c>
      <c r="AJ14" s="59">
        <f>IF(AND(D14&lt;&gt;"",E14&lt;&gt;""),IF($D14="M",VLOOKUP($F14,kategorie!$A$2:$N$105,6),VLOOKUP($F14,kategorie!$A$2:$N$105,13)),"")</f>
        <v>800</v>
      </c>
      <c r="AK14" s="59">
        <f>IF(AND(D14&lt;&gt;"",E14&lt;&gt;""),IF($D14="M",VLOOKUP($F14,kategorie!$A$2:$N$105,7),VLOOKUP($F14,kategorie!$A$2:$N$105,14)),"")</f>
        <v>15.88</v>
      </c>
      <c r="AL14" s="80"/>
    </row>
    <row r="15" spans="1:40" x14ac:dyDescent="0.2">
      <c r="A15" s="47"/>
      <c r="B15" s="48"/>
      <c r="C15" s="49">
        <f t="shared" si="0"/>
        <v>9</v>
      </c>
      <c r="D15" s="50" t="s">
        <v>35</v>
      </c>
      <c r="E15" s="51">
        <v>33623</v>
      </c>
      <c r="F15" s="75">
        <f t="shared" si="1"/>
        <v>22</v>
      </c>
      <c r="G15" s="52" t="str">
        <f>IF(AND(D15&lt;&gt;"",E15&lt;&gt;""),IF(D15="M",VLOOKUP(F15,kategorie!$A$2:$N$105,2),VLOOKUP(F15,kategorie!$A$2:$N$105,9)),"")</f>
        <v>muži</v>
      </c>
      <c r="H15" s="79" t="s">
        <v>125</v>
      </c>
      <c r="I15" s="79" t="s">
        <v>126</v>
      </c>
      <c r="J15" s="53" t="s">
        <v>127</v>
      </c>
      <c r="K15" s="54">
        <f t="shared" si="2"/>
        <v>2463</v>
      </c>
      <c r="L15" s="55">
        <f t="shared" si="3"/>
        <v>2463</v>
      </c>
      <c r="M15" s="56">
        <v>31.24</v>
      </c>
      <c r="N15" s="57">
        <f>IF(M15&lt;&gt;"",INT(100*VLOOKUP($G15,'WMA2010'!$A$2:$F$40,M$6,0)*M15)/100,0)</f>
        <v>31.24</v>
      </c>
      <c r="O15" s="58">
        <f>IF($D15="M",IF(M15&gt;'WMA2010'!$C$43,IF(M15&lt;&gt;"",INT(('WMA2010'!$B$43*(INT(100*M15)/100-'WMA2010'!$C$43)^'WMA2010'!$D$43)),0),0),IF(M15&lt;&gt;"",IF(M15&gt;'WMA2010'!$C$43,INT(('WMA2010'!$B$50*(INT(100*M15)/100-'WMA2010'!$C$50)^'WMA2010'!$D$50)),0),0))</f>
        <v>370</v>
      </c>
      <c r="P15" s="76">
        <f>IF(M15&lt;&gt;"",IF($D15&lt;&gt;"",IF($D15="M",IF(N15&gt;'WMA2010'!$C$43,INT('WMA2010'!$B$43*((INT(100*N15))/100-'WMA2010'!$C$43)^'WMA2010'!$D$43),0),IF(N15&gt;'WMA2010'!$C$50,INT('WMA2010'!$B$50*((INT(100*N15))/100-'WMA2010'!$C$50)^'WMA2010'!$D$50),0)),""),0)</f>
        <v>370</v>
      </c>
      <c r="Q15" s="56">
        <v>13.27</v>
      </c>
      <c r="R15" s="57">
        <f>IF(Q15&lt;&gt;"",INT(100*VLOOKUP($G15,'WMA2010'!$A$2:$F$40,Q$6,0)*Q15)/100,0)</f>
        <v>13.27</v>
      </c>
      <c r="S15" s="58">
        <f>IF($D15="M",IF(Q15&gt;'WMA2010'!$C$44,IF(Q15&lt;&gt;"",INT(('WMA2010'!$B$44*(INT(100*Q15)/100-'WMA2010'!$C$44)^'WMA2010'!$D$44)),0),0),IF(Q15&lt;&gt;"",IF(Q15&gt;'WMA2010'!$C$44,INT(('WMA2010'!$B$51*(INT(100*Q15)/100-'WMA2010'!$C$51)^'WMA2010'!$D$51)),0),0))</f>
        <v>684</v>
      </c>
      <c r="T15" s="76">
        <f>IF(Q15&lt;&gt;"",IF($D15&lt;&gt;"",IF($D15="M",IF(R15&gt;'WMA2010'!$C$44,INT('WMA2010'!$B$44*((INT(100*R15))/100-'WMA2010'!$C$44)^'WMA2010'!$D$44),0),IF(R15&gt;'WMA2010'!$C$51,INT('WMA2010'!$B$51*((INT(100*R15))/100-'WMA2010'!$C$51)^'WMA2010'!$D$51),0)),""),0)</f>
        <v>684</v>
      </c>
      <c r="U15" s="56">
        <v>38.15</v>
      </c>
      <c r="V15" s="57">
        <f>IF(U15&lt;&gt;"",INT(100*VLOOKUP($G15,'WMA2010'!$A$2:$F$40,U$6,0)*U15)/100,0)</f>
        <v>38.15</v>
      </c>
      <c r="W15" s="58">
        <f>IF($D15="M",IF(U15&gt;'WMA2010'!$C$45,IF(U15&lt;&gt;"",INT(('WMA2010'!$B$45*(INT(100*U15)/100-'WMA2010'!$C$45)^'WMA2010'!$D$45)),0),0),IF(U15&lt;&gt;"",IF(U15&gt;'WMA2010'!$C$52,INT(('WMA2010'!$B$52*(INT(100*U15)/100-'WMA2010'!$C$52)^'WMA2010'!$D$52)),0),0))</f>
        <v>627</v>
      </c>
      <c r="X15" s="76">
        <f>IF(U15&lt;&gt;"",IF($D15&lt;&gt;"",IF($D15="M",IF(V15&gt;'WMA2010'!$C$45,INT('WMA2010'!$B$45*((INT(100*V15))/100-'WMA2010'!$C$45)^'WMA2010'!$D$45),0),IF(V15&gt;'WMA2010'!$C$52,INT('WMA2010'!$B$52*((INT(100*V15))/100-'WMA2010'!$C$52)^'WMA2010'!$D$52),0)),""),0)</f>
        <v>627</v>
      </c>
      <c r="Y15" s="56">
        <v>34.1</v>
      </c>
      <c r="Z15" s="57">
        <f>IF(Y15&lt;&gt;"",INT(100*VLOOKUP($G15,'WMA2010'!$A$2:$F$40,Y$6,0)*Y15)/100,0)</f>
        <v>34.1</v>
      </c>
      <c r="AA15" s="58">
        <f>IF($D15="M",IF(Y15&gt;'WMA2010'!$C$46,IF(Y15&lt;&gt;"",INT(('WMA2010'!$B$46*(INT(100*Y15)/100-'WMA2010'!$C$46)^'WMA2010'!$D$46)),0),0),IF(Y15&lt;&gt;"",IF(Y15&gt;'WMA2010'!$C$53,INT(('WMA2010'!$B$53*(INT(100*Y15)/100-'WMA2010'!$C$53)^'WMA2010'!$D$53)),0),0))</f>
        <v>357</v>
      </c>
      <c r="AB15" s="76">
        <f>IF(Y15&lt;&gt;"",IF($D15&lt;&gt;"",IF($D15="M",IF(Z15&gt;'WMA2010'!$C$46,INT('WMA2010'!$B$46*((INT(100*Z15))/100-'WMA2010'!$C$46)^'WMA2010'!$D$46),0),IF(Z15&gt;'WMA2010'!$C$53,INT('WMA2010'!$B$53*((INT(100*Z15))/100-'WMA2010'!$C$53)^'WMA2010'!$D$53),0)),""),0)</f>
        <v>357</v>
      </c>
      <c r="AC15" s="56">
        <v>9.52</v>
      </c>
      <c r="AD15" s="57">
        <f>IF(AC15&lt;&gt;"",INT(100*VLOOKUP($G15,'WMA2010'!$A$2:$F$40,AC$6,0)*AC15)/100,0)</f>
        <v>9.52</v>
      </c>
      <c r="AE15" s="58">
        <f>IF($D15="M",IF(AC15&gt;'WMA2010'!$C$47,IF(AC15&lt;&gt;"",INT(('WMA2010'!$B$47*(INT(100*AC15)/100-'WMA2010'!$C$47)^'WMA2010'!$D$47)),0),0),IF(AC15&lt;&gt;"",IF(AC15&gt;'WMA2010'!$C$54,INT(('WMA2010'!$B$54*(INT(100*AC15)/100-'WMA2010'!$C$54)^'WMA2010'!$D$54)),0),0))</f>
        <v>425</v>
      </c>
      <c r="AF15" s="76">
        <f>IF(AC15&lt;&gt;"",IF($D15&lt;&gt;"",IF($D15="M",IF(AD15&gt;'WMA2010'!$C$47,INT('WMA2010'!$B$47*((INT(100*AD15))/100-'WMA2010'!$C$47)^'WMA2010'!$D$47),0),IF(AD15&gt;'WMA2010'!$C$54,INT('WMA2010'!$B$54*((INT(100*AD15))/100-'WMA2010'!$C$54)^'WMA2010'!$D$54),0)),""),0)</f>
        <v>425</v>
      </c>
      <c r="AG15" s="59">
        <f>IF(AND(D15&lt;&gt;"",E15&lt;&gt;""),IF($D15="M",VLOOKUP($F15,kategorie!$A$2:$N$105,3),VLOOKUP($F15,kategorie!$A$2:$N$105,10)),"")</f>
        <v>7.26</v>
      </c>
      <c r="AH15" s="59">
        <f>IF(AND(D15&lt;&gt;"",E15&lt;&gt;""),IF($D15="M",VLOOKUP($F15,kategorie!$A$2:$N$105,4),VLOOKUP($F15,kategorie!$A$2:$N$105,11)),"")</f>
        <v>7.26</v>
      </c>
      <c r="AI15" s="59">
        <f>IF(AND(D15&lt;&gt;"",E15&lt;&gt;""),IF($D15="M",VLOOKUP($F15,kategorie!$A$2:$N$105,5),VLOOKUP($F15,kategorie!$A$2:$N$105,12)),"")</f>
        <v>2</v>
      </c>
      <c r="AJ15" s="59">
        <f>IF(AND(D15&lt;&gt;"",E15&lt;&gt;""),IF($D15="M",VLOOKUP($F15,kategorie!$A$2:$N$105,6),VLOOKUP($F15,kategorie!$A$2:$N$105,13)),"")</f>
        <v>800</v>
      </c>
      <c r="AK15" s="59">
        <f>IF(AND(D15&lt;&gt;"",E15&lt;&gt;""),IF($D15="M",VLOOKUP($F15,kategorie!$A$2:$N$105,7),VLOOKUP($F15,kategorie!$A$2:$N$105,14)),"")</f>
        <v>15.88</v>
      </c>
      <c r="AL15" s="80">
        <v>18.829999999999998</v>
      </c>
      <c r="AM15" s="60"/>
    </row>
    <row r="16" spans="1:40" x14ac:dyDescent="0.2">
      <c r="A16" s="47"/>
      <c r="B16" s="48"/>
      <c r="C16" s="49">
        <f t="shared" si="0"/>
        <v>10</v>
      </c>
      <c r="D16" s="50" t="s">
        <v>35</v>
      </c>
      <c r="E16" s="51">
        <v>25959</v>
      </c>
      <c r="F16" s="75">
        <f t="shared" si="1"/>
        <v>43</v>
      </c>
      <c r="G16" s="52" t="str">
        <f>IF(AND(D16&lt;&gt;"",E16&lt;&gt;""),IF(D16="M",VLOOKUP(F16,kategorie!$A$2:$N$105,2),VLOOKUP(F16,kategorie!$A$2:$N$105,9)),"")</f>
        <v>M40</v>
      </c>
      <c r="H16" s="79" t="s">
        <v>119</v>
      </c>
      <c r="I16" s="79" t="s">
        <v>120</v>
      </c>
      <c r="J16" s="53" t="s">
        <v>112</v>
      </c>
      <c r="K16" s="54">
        <f t="shared" si="2"/>
        <v>2308</v>
      </c>
      <c r="L16" s="55">
        <f t="shared" si="3"/>
        <v>2038</v>
      </c>
      <c r="M16" s="56">
        <v>27.44</v>
      </c>
      <c r="N16" s="57">
        <f>IF(M16&lt;&gt;"",INT(100*VLOOKUP($G16,'WMA2010'!$A$2:$F$40,M$6,0)*M16)/100,0)</f>
        <v>30.87</v>
      </c>
      <c r="O16" s="58">
        <f>IF($D16="M",IF(M16&gt;'WMA2010'!$C$43,IF(M16&lt;&gt;"",INT(('WMA2010'!$B$43*(INT(100*M16)/100-'WMA2010'!$C$43)^'WMA2010'!$D$43)),0),0),IF(M16&lt;&gt;"",IF(M16&gt;'WMA2010'!$C$43,INT(('WMA2010'!$B$50*(INT(100*M16)/100-'WMA2010'!$C$50)^'WMA2010'!$D$50)),0),0))</f>
        <v>310</v>
      </c>
      <c r="P16" s="76">
        <f>IF(M16&lt;&gt;"",IF($D16&lt;&gt;"",IF($D16="M",IF(N16&gt;'WMA2010'!$C$43,INT('WMA2010'!$B$43*((INT(100*N16))/100-'WMA2010'!$C$43)^'WMA2010'!$D$43),0),IF(N16&gt;'WMA2010'!$C$50,INT('WMA2010'!$B$50*((INT(100*N16))/100-'WMA2010'!$C$50)^'WMA2010'!$D$50),0)),""),0)</f>
        <v>364</v>
      </c>
      <c r="Q16" s="56">
        <v>9.9499999999999993</v>
      </c>
      <c r="R16" s="57">
        <f>IF(Q16&lt;&gt;"",INT(100*VLOOKUP($G16,'WMA2010'!$A$2:$F$40,Q$6,0)*Q16)/100,0)</f>
        <v>11.08</v>
      </c>
      <c r="S16" s="58">
        <f>IF($D16="M",IF(Q16&gt;'WMA2010'!$C$44,IF(Q16&lt;&gt;"",INT(('WMA2010'!$B$44*(INT(100*Q16)/100-'WMA2010'!$C$44)^'WMA2010'!$D$44)),0),0),IF(Q16&lt;&gt;"",IF(Q16&gt;'WMA2010'!$C$44,INT(('WMA2010'!$B$51*(INT(100*Q16)/100-'WMA2010'!$C$51)^'WMA2010'!$D$51)),0),0))</f>
        <v>483</v>
      </c>
      <c r="T16" s="76">
        <f>IF(Q16&lt;&gt;"",IF($D16&lt;&gt;"",IF($D16="M",IF(R16&gt;'WMA2010'!$C$44,INT('WMA2010'!$B$44*((INT(100*R16))/100-'WMA2010'!$C$44)^'WMA2010'!$D$44),0),IF(R16&gt;'WMA2010'!$C$51,INT('WMA2010'!$B$51*((INT(100*R16))/100-'WMA2010'!$C$51)^'WMA2010'!$D$51),0)),""),0)</f>
        <v>551</v>
      </c>
      <c r="U16" s="56">
        <v>29.33</v>
      </c>
      <c r="V16" s="57">
        <f>IF(U16&lt;&gt;"",INT(100*VLOOKUP($G16,'WMA2010'!$A$2:$F$40,U$6,0)*U16)/100,0)</f>
        <v>32.299999999999997</v>
      </c>
      <c r="W16" s="58">
        <f>IF($D16="M",IF(U16&gt;'WMA2010'!$C$45,IF(U16&lt;&gt;"",INT(('WMA2010'!$B$45*(INT(100*U16)/100-'WMA2010'!$C$45)^'WMA2010'!$D$45)),0),0),IF(U16&lt;&gt;"",IF(U16&gt;'WMA2010'!$C$52,INT(('WMA2010'!$B$52*(INT(100*U16)/100-'WMA2010'!$C$52)^'WMA2010'!$D$52)),0),0))</f>
        <v>451</v>
      </c>
      <c r="X16" s="76">
        <f>IF(U16&lt;&gt;"",IF($D16&lt;&gt;"",IF($D16="M",IF(V16&gt;'WMA2010'!$C$45,INT('WMA2010'!$B$45*((INT(100*V16))/100-'WMA2010'!$C$45)^'WMA2010'!$D$45),0),IF(V16&gt;'WMA2010'!$C$52,INT('WMA2010'!$B$52*((INT(100*V16))/100-'WMA2010'!$C$52)^'WMA2010'!$D$52),0)),""),0)</f>
        <v>510</v>
      </c>
      <c r="Y16" s="56">
        <v>36.01</v>
      </c>
      <c r="Z16" s="57">
        <f>IF(Y16&lt;&gt;"",INT(100*VLOOKUP($G16,'WMA2010'!$A$2:$F$40,Y$6,0)*Y16)/100,0)</f>
        <v>39.11</v>
      </c>
      <c r="AA16" s="58">
        <f>IF($D16="M",IF(Y16&gt;'WMA2010'!$C$46,IF(Y16&lt;&gt;"",INT(('WMA2010'!$B$46*(INT(100*Y16)/100-'WMA2010'!$C$46)^'WMA2010'!$D$46)),0),0),IF(Y16&lt;&gt;"",IF(Y16&gt;'WMA2010'!$C$53,INT(('WMA2010'!$B$53*(INT(100*Y16)/100-'WMA2010'!$C$53)^'WMA2010'!$D$53)),0),0))</f>
        <v>385</v>
      </c>
      <c r="AB16" s="76">
        <f>IF(Y16&lt;&gt;"",IF($D16&lt;&gt;"",IF($D16="M",IF(Z16&gt;'WMA2010'!$C$46,INT('WMA2010'!$B$46*((INT(100*Z16))/100-'WMA2010'!$C$46)^'WMA2010'!$D$46),0),IF(Z16&gt;'WMA2010'!$C$53,INT('WMA2010'!$B$53*((INT(100*Z16))/100-'WMA2010'!$C$53)^'WMA2010'!$D$53),0)),""),0)</f>
        <v>429</v>
      </c>
      <c r="AC16" s="56">
        <v>9.2200000000000006</v>
      </c>
      <c r="AD16" s="57">
        <f>IF(AC16&lt;&gt;"",INT(100*VLOOKUP($G16,'WMA2010'!$A$2:$F$40,AC$6,0)*AC16)/100,0)</f>
        <v>10.039999999999999</v>
      </c>
      <c r="AE16" s="58">
        <f>IF($D16="M",IF(AC16&gt;'WMA2010'!$C$47,IF(AC16&lt;&gt;"",INT(('WMA2010'!$B$47*(INT(100*AC16)/100-'WMA2010'!$C$47)^'WMA2010'!$D$47)),0),0),IF(AC16&lt;&gt;"",IF(AC16&gt;'WMA2010'!$C$54,INT(('WMA2010'!$B$54*(INT(100*AC16)/100-'WMA2010'!$C$54)^'WMA2010'!$D$54)),0),0))</f>
        <v>409</v>
      </c>
      <c r="AF16" s="76">
        <f>IF(AC16&lt;&gt;"",IF($D16&lt;&gt;"",IF($D16="M",IF(AD16&gt;'WMA2010'!$C$47,INT('WMA2010'!$B$47*((INT(100*AD16))/100-'WMA2010'!$C$47)^'WMA2010'!$D$47),0),IF(AD16&gt;'WMA2010'!$C$54,INT('WMA2010'!$B$54*((INT(100*AD16))/100-'WMA2010'!$C$54)^'WMA2010'!$D$54),0)),""),0)</f>
        <v>454</v>
      </c>
      <c r="AG16" s="59">
        <f>IF(AND(D16&lt;&gt;"",E16&lt;&gt;""),IF($D16="M",VLOOKUP($F16,kategorie!$A$2:$N$105,3),VLOOKUP($F16,kategorie!$A$2:$N$105,10)),"")</f>
        <v>7.26</v>
      </c>
      <c r="AH16" s="59">
        <f>IF(AND(D16&lt;&gt;"",E16&lt;&gt;""),IF($D16="M",VLOOKUP($F16,kategorie!$A$2:$N$105,4),VLOOKUP($F16,kategorie!$A$2:$N$105,11)),"")</f>
        <v>7.26</v>
      </c>
      <c r="AI16" s="59">
        <f>IF(AND(D16&lt;&gt;"",E16&lt;&gt;""),IF($D16="M",VLOOKUP($F16,kategorie!$A$2:$N$105,5),VLOOKUP($F16,kategorie!$A$2:$N$105,12)),"")</f>
        <v>2</v>
      </c>
      <c r="AJ16" s="59">
        <f>IF(AND(D16&lt;&gt;"",E16&lt;&gt;""),IF($D16="M",VLOOKUP($F16,kategorie!$A$2:$N$105,6),VLOOKUP($F16,kategorie!$A$2:$N$105,13)),"")</f>
        <v>800</v>
      </c>
      <c r="AK16" s="59">
        <f>IF(AND(D16&lt;&gt;"",E16&lt;&gt;""),IF($D16="M",VLOOKUP($F16,kategorie!$A$2:$N$105,7),VLOOKUP($F16,kategorie!$A$2:$N$105,14)),"")</f>
        <v>15.88</v>
      </c>
      <c r="AL16" s="80">
        <v>16.059999999999999</v>
      </c>
    </row>
    <row r="17" spans="1:38" x14ac:dyDescent="0.2">
      <c r="A17" s="47"/>
      <c r="B17" s="48"/>
      <c r="C17" s="49">
        <f t="shared" si="0"/>
        <v>11</v>
      </c>
      <c r="D17" s="50" t="s">
        <v>35</v>
      </c>
      <c r="E17" s="51">
        <v>35472</v>
      </c>
      <c r="F17" s="75">
        <f t="shared" si="1"/>
        <v>17</v>
      </c>
      <c r="G17" s="52" t="str">
        <f>IF(AND(D17&lt;&gt;"",E17&lt;&gt;""),IF(D17="M",VLOOKUP(F17,kategorie!$A$2:$N$105,2),VLOOKUP(F17,kategorie!$A$2:$N$105,9)),"")</f>
        <v>d-ci</v>
      </c>
      <c r="H17" s="79" t="s">
        <v>123</v>
      </c>
      <c r="I17" s="79" t="s">
        <v>124</v>
      </c>
      <c r="J17" s="53" t="s">
        <v>112</v>
      </c>
      <c r="K17" s="54">
        <f t="shared" si="2"/>
        <v>1468</v>
      </c>
      <c r="L17" s="55">
        <f t="shared" si="3"/>
        <v>1468</v>
      </c>
      <c r="M17" s="56">
        <v>0</v>
      </c>
      <c r="N17" s="57">
        <f>IF(M17&lt;&gt;"",INT(100*VLOOKUP($G17,'WMA2010'!$A$2:$F$40,M$6,0)*M17)/100,0)</f>
        <v>0</v>
      </c>
      <c r="O17" s="58">
        <f>IF($D17="M",IF(M17&gt;'WMA2010'!$C$43,IF(M17&lt;&gt;"",INT(('WMA2010'!$B$43*(INT(100*M17)/100-'WMA2010'!$C$43)^'WMA2010'!$D$43)),0),0),IF(M17&lt;&gt;"",IF(M17&gt;'WMA2010'!$C$43,INT(('WMA2010'!$B$50*(INT(100*M17)/100-'WMA2010'!$C$50)^'WMA2010'!$D$50)),0),0))</f>
        <v>0</v>
      </c>
      <c r="P17" s="76">
        <f>IF(M17&lt;&gt;"",IF($D17&lt;&gt;"",IF($D17="M",IF(N17&gt;'WMA2010'!$C$43,INT('WMA2010'!$B$43*((INT(100*N17))/100-'WMA2010'!$C$43)^'WMA2010'!$D$43),0),IF(N17&gt;'WMA2010'!$C$50,INT('WMA2010'!$B$50*((INT(100*N17))/100-'WMA2010'!$C$50)^'WMA2010'!$D$50),0)),""),0)</f>
        <v>0</v>
      </c>
      <c r="Q17" s="56">
        <v>14.6</v>
      </c>
      <c r="R17" s="57">
        <f>IF(Q17&lt;&gt;"",INT(100*VLOOKUP($G17,'WMA2010'!$A$2:$F$40,Q$6,0)*Q17)/100,0)</f>
        <v>14.6</v>
      </c>
      <c r="S17" s="58">
        <f>IF($D17="M",IF(Q17&gt;'WMA2010'!$C$44,IF(Q17&lt;&gt;"",INT(('WMA2010'!$B$44*(INT(100*Q17)/100-'WMA2010'!$C$44)^'WMA2010'!$D$44)),0),0),IF(Q17&lt;&gt;"",IF(Q17&gt;'WMA2010'!$C$44,INT(('WMA2010'!$B$51*(INT(100*Q17)/100-'WMA2010'!$C$51)^'WMA2010'!$D$51)),0),0))</f>
        <v>765</v>
      </c>
      <c r="T17" s="76">
        <f>IF(Q17&lt;&gt;"",IF($D17&lt;&gt;"",IF($D17="M",IF(R17&gt;'WMA2010'!$C$44,INT('WMA2010'!$B$44*((INT(100*R17))/100-'WMA2010'!$C$44)^'WMA2010'!$D$44),0),IF(R17&gt;'WMA2010'!$C$51,INT('WMA2010'!$B$51*((INT(100*R17))/100-'WMA2010'!$C$51)^'WMA2010'!$D$51),0)),""),0)</f>
        <v>765</v>
      </c>
      <c r="U17" s="56">
        <v>41.87</v>
      </c>
      <c r="V17" s="57">
        <f>IF(U17&lt;&gt;"",INT(100*VLOOKUP($G17,'WMA2010'!$A$2:$F$40,U$6,0)*U17)/100,0)</f>
        <v>41.87</v>
      </c>
      <c r="W17" s="58">
        <f>IF($D17="M",IF(U17&gt;'WMA2010'!$C$45,IF(U17&lt;&gt;"",INT(('WMA2010'!$B$45*(INT(100*U17)/100-'WMA2010'!$C$45)^'WMA2010'!$D$45)),0),0),IF(U17&lt;&gt;"",IF(U17&gt;'WMA2010'!$C$52,INT(('WMA2010'!$B$52*(INT(100*U17)/100-'WMA2010'!$C$52)^'WMA2010'!$D$52)),0),0))</f>
        <v>703</v>
      </c>
      <c r="X17" s="76">
        <f>IF(U17&lt;&gt;"",IF($D17&lt;&gt;"",IF($D17="M",IF(V17&gt;'WMA2010'!$C$45,INT('WMA2010'!$B$45*((INT(100*V17))/100-'WMA2010'!$C$45)^'WMA2010'!$D$45),0),IF(V17&gt;'WMA2010'!$C$52,INT('WMA2010'!$B$52*((INT(100*V17))/100-'WMA2010'!$C$52)^'WMA2010'!$D$52),0)),""),0)</f>
        <v>703</v>
      </c>
      <c r="Y17" s="56">
        <v>0</v>
      </c>
      <c r="Z17" s="57">
        <f>IF(Y17&lt;&gt;"",INT(100*VLOOKUP($G17,'WMA2010'!$A$2:$F$40,Y$6,0)*Y17)/100,0)</f>
        <v>0</v>
      </c>
      <c r="AA17" s="58">
        <f>IF($D17="M",IF(Y17&gt;'WMA2010'!$C$46,IF(Y17&lt;&gt;"",INT(('WMA2010'!$B$46*(INT(100*Y17)/100-'WMA2010'!$C$46)^'WMA2010'!$D$46)),0),0),IF(Y17&lt;&gt;"",IF(Y17&gt;'WMA2010'!$C$53,INT(('WMA2010'!$B$53*(INT(100*Y17)/100-'WMA2010'!$C$53)^'WMA2010'!$D$53)),0),0))</f>
        <v>0</v>
      </c>
      <c r="AB17" s="76">
        <f>IF(Y17&lt;&gt;"",IF($D17&lt;&gt;"",IF($D17="M",IF(Z17&gt;'WMA2010'!$C$46,INT('WMA2010'!$B$46*((INT(100*Z17))/100-'WMA2010'!$C$46)^'WMA2010'!$D$46),0),IF(Z17&gt;'WMA2010'!$C$53,INT('WMA2010'!$B$53*((INT(100*Z17))/100-'WMA2010'!$C$53)^'WMA2010'!$D$53),0)),""),0)</f>
        <v>0</v>
      </c>
      <c r="AC17" s="56">
        <v>0</v>
      </c>
      <c r="AD17" s="57">
        <f>IF(AC17&lt;&gt;"",INT(100*VLOOKUP($G17,'WMA2010'!$A$2:$F$40,AC$6,0)*AC17)/100,0)</f>
        <v>0</v>
      </c>
      <c r="AE17" s="58">
        <f>IF($D17="M",IF(AC17&gt;'WMA2010'!$C$47,IF(AC17&lt;&gt;"",INT(('WMA2010'!$B$47*(INT(100*AC17)/100-'WMA2010'!$C$47)^'WMA2010'!$D$47)),0),0),IF(AC17&lt;&gt;"",IF(AC17&gt;'WMA2010'!$C$54,INT(('WMA2010'!$B$54*(INT(100*AC17)/100-'WMA2010'!$C$54)^'WMA2010'!$D$54)),0),0))</f>
        <v>0</v>
      </c>
      <c r="AF17" s="76">
        <f>IF(AC17&lt;&gt;"",IF($D17&lt;&gt;"",IF($D17="M",IF(AD17&gt;'WMA2010'!$C$47,INT('WMA2010'!$B$47*((INT(100*AD17))/100-'WMA2010'!$C$47)^'WMA2010'!$D$47),0),IF(AD17&gt;'WMA2010'!$C$54,INT('WMA2010'!$B$54*((INT(100*AD17))/100-'WMA2010'!$C$54)^'WMA2010'!$D$54),0)),""),0)</f>
        <v>0</v>
      </c>
      <c r="AG17" s="59">
        <f>IF(AND(D17&lt;&gt;"",E17&lt;&gt;""),IF($D17="M",VLOOKUP($F17,kategorie!$A$2:$N$105,3),VLOOKUP($F17,kategorie!$A$2:$N$105,10)),"")</f>
        <v>5</v>
      </c>
      <c r="AH17" s="59">
        <f>IF(AND(D17&lt;&gt;"",E17&lt;&gt;""),IF($D17="M",VLOOKUP($F17,kategorie!$A$2:$N$105,4),VLOOKUP($F17,kategorie!$A$2:$N$105,11)),"")</f>
        <v>5</v>
      </c>
      <c r="AI17" s="59">
        <f>IF(AND(D17&lt;&gt;"",E17&lt;&gt;""),IF($D17="M",VLOOKUP($F17,kategorie!$A$2:$N$105,5),VLOOKUP($F17,kategorie!$A$2:$N$105,12)),"")</f>
        <v>1.5</v>
      </c>
      <c r="AJ17" s="59">
        <f>IF(AND(D17&lt;&gt;"",E17&lt;&gt;""),IF($D17="M",VLOOKUP($F17,kategorie!$A$2:$N$105,6),VLOOKUP($F17,kategorie!$A$2:$N$105,13)),"")</f>
        <v>700</v>
      </c>
      <c r="AK17" s="59">
        <f>IF(AND(D17&lt;&gt;"",E17&lt;&gt;""),IF($D17="M",VLOOKUP($F17,kategorie!$A$2:$N$105,7),VLOOKUP($F17,kategorie!$A$2:$N$105,14)),"")</f>
        <v>12</v>
      </c>
      <c r="AL17" s="80"/>
    </row>
    <row r="18" spans="1:38" x14ac:dyDescent="0.2">
      <c r="A18" s="47"/>
      <c r="B18" s="48"/>
      <c r="C18" s="49">
        <f t="shared" si="0"/>
        <v>1008</v>
      </c>
      <c r="D18" s="50" t="s">
        <v>43</v>
      </c>
      <c r="E18" s="51">
        <v>27112</v>
      </c>
      <c r="F18" s="75">
        <f t="shared" si="1"/>
        <v>40</v>
      </c>
      <c r="G18" s="52" t="str">
        <f>IF(AND(D18&lt;&gt;"",E18&lt;&gt;""),IF(D18="M",VLOOKUP(F18,kategorie!$A$2:$N$105,2),VLOOKUP(F18,kategorie!$A$2:$N$105,9)),"")</f>
        <v>W40</v>
      </c>
      <c r="H18" s="79" t="s">
        <v>110</v>
      </c>
      <c r="I18" s="79" t="s">
        <v>111</v>
      </c>
      <c r="J18" s="53" t="s">
        <v>116</v>
      </c>
      <c r="K18" s="54">
        <f t="shared" si="2"/>
        <v>2529</v>
      </c>
      <c r="L18" s="55">
        <f t="shared" si="3"/>
        <v>2115</v>
      </c>
      <c r="M18" s="56">
        <v>37.880000000000003</v>
      </c>
      <c r="N18" s="57">
        <f>IF(M18&lt;&gt;"",INT(100*VLOOKUP($G18,'WMA2010'!$A$2:$F$40,M$6,0)*M18)/100,0)</f>
        <v>44.55</v>
      </c>
      <c r="O18" s="58">
        <f>IF($D18="M",IF(M18&gt;'WMA2010'!$C$43,IF(M18&lt;&gt;"",INT(('WMA2010'!$B$43*(INT(100*M18)/100-'WMA2010'!$C$43)^'WMA2010'!$D$43)),0),0),IF(M18&lt;&gt;"",IF(M18&gt;'WMA2010'!$C$43,INT(('WMA2010'!$B$50*(INT(100*M18)/100-'WMA2010'!$C$50)^'WMA2010'!$D$50)),0),0))</f>
        <v>665</v>
      </c>
      <c r="P18" s="76">
        <f>IF(M18&lt;&gt;"",IF($D18&lt;&gt;"",IF($D18="M",IF(N18&gt;'WMA2010'!$C$43,INT('WMA2010'!$B$43*((INT(100*N18))/100-'WMA2010'!$C$43)^'WMA2010'!$D$43),0),IF(N18&gt;'WMA2010'!$C$50,INT('WMA2010'!$B$50*((INT(100*N18))/100-'WMA2010'!$C$50)^'WMA2010'!$D$50),0)),""),0)</f>
        <v>811</v>
      </c>
      <c r="Q18" s="56">
        <v>7.48</v>
      </c>
      <c r="R18" s="57">
        <f>IF(Q18&lt;&gt;"",INT(100*VLOOKUP($G18,'WMA2010'!$A$2:$F$40,Q$6,0)*Q18)/100,0)</f>
        <v>8.3000000000000007</v>
      </c>
      <c r="S18" s="58">
        <f>IF($D18="M",IF(Q18&gt;'WMA2010'!$C$44,IF(Q18&lt;&gt;"",INT(('WMA2010'!$B$44*(INT(100*Q18)/100-'WMA2010'!$C$44)^'WMA2010'!$D$44)),0),0),IF(Q18&lt;&gt;"",IF(Q18&gt;'WMA2010'!$C$44,INT(('WMA2010'!$B$51*(INT(100*Q18)/100-'WMA2010'!$C$51)^'WMA2010'!$D$51)),0),0))</f>
        <v>366</v>
      </c>
      <c r="T18" s="76">
        <f>IF(Q18&lt;&gt;"",IF($D18&lt;&gt;"",IF($D18="M",IF(R18&gt;'WMA2010'!$C$44,INT('WMA2010'!$B$44*((INT(100*R18))/100-'WMA2010'!$C$44)^'WMA2010'!$D$44),0),IF(R18&gt;'WMA2010'!$C$51,INT('WMA2010'!$B$51*((INT(100*R18))/100-'WMA2010'!$C$51)^'WMA2010'!$D$51),0)),""),0)</f>
        <v>419</v>
      </c>
      <c r="U18" s="56">
        <v>21.6</v>
      </c>
      <c r="V18" s="57">
        <f>IF(U18&lt;&gt;"",INT(100*VLOOKUP($G18,'WMA2010'!$A$2:$F$40,U$6,0)*U18)/100,0)</f>
        <v>24.08</v>
      </c>
      <c r="W18" s="58">
        <f>IF($D18="M",IF(U18&gt;'WMA2010'!$C$45,IF(U18&lt;&gt;"",INT(('WMA2010'!$B$45*(INT(100*U18)/100-'WMA2010'!$C$45)^'WMA2010'!$D$45)),0),0),IF(U18&lt;&gt;"",IF(U18&gt;'WMA2010'!$C$52,INT(('WMA2010'!$B$52*(INT(100*U18)/100-'WMA2010'!$C$52)^'WMA2010'!$D$52)),0),0))</f>
        <v>307</v>
      </c>
      <c r="X18" s="76">
        <f>IF(U18&lt;&gt;"",IF($D18&lt;&gt;"",IF($D18="M",IF(V18&gt;'WMA2010'!$C$45,INT('WMA2010'!$B$45*((INT(100*V18))/100-'WMA2010'!$C$45)^'WMA2010'!$D$45),0),IF(V18&gt;'WMA2010'!$C$52,INT('WMA2010'!$B$52*((INT(100*V18))/100-'WMA2010'!$C$52)^'WMA2010'!$D$52),0)),""),0)</f>
        <v>352</v>
      </c>
      <c r="Y18" s="56">
        <v>16.62</v>
      </c>
      <c r="Z18" s="57">
        <f>IF(Y18&lt;&gt;"",INT(100*VLOOKUP($G18,'WMA2010'!$A$2:$F$40,Y$6,0)*Y18)/100,0)</f>
        <v>19.07</v>
      </c>
      <c r="AA18" s="58">
        <f>IF($D18="M",IF(Y18&gt;'WMA2010'!$C$46,IF(Y18&lt;&gt;"",INT(('WMA2010'!$B$46*(INT(100*Y18)/100-'WMA2010'!$C$46)^'WMA2010'!$D$46)),0),0),IF(Y18&lt;&gt;"",IF(Y18&gt;'WMA2010'!$C$53,INT(('WMA2010'!$B$53*(INT(100*Y18)/100-'WMA2010'!$C$53)^'WMA2010'!$D$53)),0),0))</f>
        <v>226</v>
      </c>
      <c r="AB18" s="76">
        <f>IF(Y18&lt;&gt;"",IF($D18&lt;&gt;"",IF($D18="M",IF(Z18&gt;'WMA2010'!$C$46,INT('WMA2010'!$B$46*((INT(100*Z18))/100-'WMA2010'!$C$46)^'WMA2010'!$D$46),0),IF(Z18&gt;'WMA2010'!$C$53,INT('WMA2010'!$B$53*((INT(100*Z18))/100-'WMA2010'!$C$53)^'WMA2010'!$D$53),0)),""),0)</f>
        <v>272</v>
      </c>
      <c r="AC18" s="56">
        <v>10.95</v>
      </c>
      <c r="AD18" s="57">
        <f>IF(AC18&lt;&gt;"",INT(100*VLOOKUP($G18,'WMA2010'!$A$2:$F$40,AC$6,0)*AC18)/100,0)</f>
        <v>12.97</v>
      </c>
      <c r="AE18" s="58">
        <f>IF($D18="M",IF(AC18&gt;'WMA2010'!$C$47,IF(AC18&lt;&gt;"",INT(('WMA2010'!$B$47*(INT(100*AC18)/100-'WMA2010'!$C$47)^'WMA2010'!$D$47)),0),0),IF(AC18&lt;&gt;"",IF(AC18&gt;'WMA2010'!$C$54,INT(('WMA2010'!$B$54*(INT(100*AC18)/100-'WMA2010'!$C$54)^'WMA2010'!$D$54)),0),0))</f>
        <v>551</v>
      </c>
      <c r="AF18" s="76">
        <f>IF(AC18&lt;&gt;"",IF($D18&lt;&gt;"",IF($D18="M",IF(AD18&gt;'WMA2010'!$C$47,INT('WMA2010'!$B$47*((INT(100*AD18))/100-'WMA2010'!$C$47)^'WMA2010'!$D$47),0),IF(AD18&gt;'WMA2010'!$C$54,INT('WMA2010'!$B$54*((INT(100*AD18))/100-'WMA2010'!$C$54)^'WMA2010'!$D$54),0)),""),0)</f>
        <v>675</v>
      </c>
      <c r="AG18" s="59">
        <f>IF(AND(D18&lt;&gt;"",E18&lt;&gt;""),IF($D18="M",VLOOKUP($F18,kategorie!$A$2:$N$105,3),VLOOKUP($F18,kategorie!$A$2:$N$105,10)),"")</f>
        <v>4</v>
      </c>
      <c r="AH18" s="59">
        <f>IF(AND(D18&lt;&gt;"",E18&lt;&gt;""),IF($D18="M",VLOOKUP($F18,kategorie!$A$2:$N$105,4),VLOOKUP($F18,kategorie!$A$2:$N$105,11)),"")</f>
        <v>4</v>
      </c>
      <c r="AI18" s="59">
        <f>IF(AND(D18&lt;&gt;"",E18&lt;&gt;""),IF($D18="M",VLOOKUP($F18,kategorie!$A$2:$N$105,5),VLOOKUP($F18,kategorie!$A$2:$N$105,12)),"")</f>
        <v>1</v>
      </c>
      <c r="AJ18" s="59">
        <f>IF(AND(D18&lt;&gt;"",E18&lt;&gt;""),IF($D18="M",VLOOKUP($F18,kategorie!$A$2:$N$105,6),VLOOKUP($F18,kategorie!$A$2:$N$105,13)),"")</f>
        <v>600</v>
      </c>
      <c r="AK18" s="59">
        <f>IF(AND(D18&lt;&gt;"",E18&lt;&gt;""),IF($D18="M",VLOOKUP($F18,kategorie!$A$2:$N$105,7),VLOOKUP($F18,kategorie!$A$2:$N$105,14)),"")</f>
        <v>9.08</v>
      </c>
      <c r="AL18" s="80"/>
    </row>
    <row r="19" spans="1:38" x14ac:dyDescent="0.2">
      <c r="A19" s="47"/>
      <c r="B19" s="48"/>
      <c r="C19" s="49">
        <f t="shared" si="0"/>
        <v>1012</v>
      </c>
      <c r="D19" s="50" t="s">
        <v>43</v>
      </c>
      <c r="E19" s="51">
        <v>36993</v>
      </c>
      <c r="F19" s="75">
        <f t="shared" si="1"/>
        <v>13</v>
      </c>
      <c r="G19" s="52" t="str">
        <f>IF(AND(D19&lt;&gt;"",E19&lt;&gt;""),IF(D19="M",VLOOKUP(F19,kategorie!$A$2:$N$105,2),VLOOKUP(F19,kategorie!$A$2:$N$105,9)),"")</f>
        <v>ž-ně ml.</v>
      </c>
      <c r="H19" s="79" t="s">
        <v>121</v>
      </c>
      <c r="I19" s="79" t="s">
        <v>122</v>
      </c>
      <c r="J19" s="53" t="s">
        <v>112</v>
      </c>
      <c r="K19" s="54">
        <f t="shared" si="2"/>
        <v>465</v>
      </c>
      <c r="L19" s="55">
        <f t="shared" si="3"/>
        <v>465</v>
      </c>
      <c r="M19" s="56">
        <v>0</v>
      </c>
      <c r="N19" s="57">
        <f>IF(M19&lt;&gt;"",INT(100*VLOOKUP($G19,'WMA2010'!$A$2:$F$40,M$6,0)*M19)/100,0)</f>
        <v>0</v>
      </c>
      <c r="O19" s="58">
        <f>IF($D19="M",IF(M19&gt;'WMA2010'!$C$43,IF(M19&lt;&gt;"",INT(('WMA2010'!$B$43*(INT(100*M19)/100-'WMA2010'!$C$43)^'WMA2010'!$D$43)),0),0),IF(M19&lt;&gt;"",IF(M19&gt;'WMA2010'!$C$43,INT(('WMA2010'!$B$50*(INT(100*M19)/100-'WMA2010'!$C$50)^'WMA2010'!$D$50)),0),0))</f>
        <v>0</v>
      </c>
      <c r="P19" s="76">
        <f>IF(M19&lt;&gt;"",IF($D19&lt;&gt;"",IF($D19="M",IF(N19&gt;'WMA2010'!$C$43,INT('WMA2010'!$B$43*((INT(100*N19))/100-'WMA2010'!$C$43)^'WMA2010'!$D$43),0),IF(N19&gt;'WMA2010'!$C$50,INT('WMA2010'!$B$50*((INT(100*N19))/100-'WMA2010'!$C$50)^'WMA2010'!$D$50),0)),""),0)</f>
        <v>0</v>
      </c>
      <c r="Q19" s="56">
        <v>0</v>
      </c>
      <c r="R19" s="57">
        <f>IF(Q19&lt;&gt;"",INT(100*VLOOKUP($G19,'WMA2010'!$A$2:$F$40,Q$6,0)*Q19)/100,0)</f>
        <v>0</v>
      </c>
      <c r="S19" s="58">
        <f>IF($D19="M",IF(Q19&gt;'WMA2010'!$C$44,IF(Q19&lt;&gt;"",INT(('WMA2010'!$B$44*(INT(100*Q19)/100-'WMA2010'!$C$44)^'WMA2010'!$D$44)),0),0),IF(Q19&lt;&gt;"",IF(Q19&gt;'WMA2010'!$C$44,INT(('WMA2010'!$B$51*(INT(100*Q19)/100-'WMA2010'!$C$51)^'WMA2010'!$D$51)),0),0))</f>
        <v>0</v>
      </c>
      <c r="T19" s="76">
        <f>IF(Q19&lt;&gt;"",IF($D19&lt;&gt;"",IF($D19="M",IF(R19&gt;'WMA2010'!$C$44,INT('WMA2010'!$B$44*((INT(100*R19))/100-'WMA2010'!$C$44)^'WMA2010'!$D$44),0),IF(R19&gt;'WMA2010'!$C$51,INT('WMA2010'!$B$51*((INT(100*R19))/100-'WMA2010'!$C$51)^'WMA2010'!$D$51),0)),""),0)</f>
        <v>0</v>
      </c>
      <c r="U19" s="56">
        <v>30.13</v>
      </c>
      <c r="V19" s="57">
        <f>IF(U19&lt;&gt;"",INT(100*VLOOKUP($G19,'WMA2010'!$A$2:$F$40,U$6,0)*U19)/100,0)</f>
        <v>30.13</v>
      </c>
      <c r="W19" s="58">
        <f>IF($D19="M",IF(U19&gt;'WMA2010'!$C$45,IF(U19&lt;&gt;"",INT(('WMA2010'!$B$45*(INT(100*U19)/100-'WMA2010'!$C$45)^'WMA2010'!$D$45)),0),0),IF(U19&lt;&gt;"",IF(U19&gt;'WMA2010'!$C$52,INT(('WMA2010'!$B$52*(INT(100*U19)/100-'WMA2010'!$C$52)^'WMA2010'!$D$52)),0),0))</f>
        <v>465</v>
      </c>
      <c r="X19" s="76">
        <f>IF(U19&lt;&gt;"",IF($D19&lt;&gt;"",IF($D19="M",IF(V19&gt;'WMA2010'!$C$45,INT('WMA2010'!$B$45*((INT(100*V19))/100-'WMA2010'!$C$45)^'WMA2010'!$D$45),0),IF(V19&gt;'WMA2010'!$C$52,INT('WMA2010'!$B$52*((INT(100*V19))/100-'WMA2010'!$C$52)^'WMA2010'!$D$52),0)),""),0)</f>
        <v>465</v>
      </c>
      <c r="Y19" s="56">
        <v>0</v>
      </c>
      <c r="Z19" s="57">
        <f>IF(Y19&lt;&gt;"",INT(100*VLOOKUP($G19,'WMA2010'!$A$2:$F$40,Y$6,0)*Y19)/100,0)</f>
        <v>0</v>
      </c>
      <c r="AA19" s="58">
        <f>IF($D19="M",IF(Y19&gt;'WMA2010'!$C$46,IF(Y19&lt;&gt;"",INT(('WMA2010'!$B$46*(INT(100*Y19)/100-'WMA2010'!$C$46)^'WMA2010'!$D$46)),0),0),IF(Y19&lt;&gt;"",IF(Y19&gt;'WMA2010'!$C$53,INT(('WMA2010'!$B$53*(INT(100*Y19)/100-'WMA2010'!$C$53)^'WMA2010'!$D$53)),0),0))</f>
        <v>0</v>
      </c>
      <c r="AB19" s="76">
        <f>IF(Y19&lt;&gt;"",IF($D19&lt;&gt;"",IF($D19="M",IF(Z19&gt;'WMA2010'!$C$46,INT('WMA2010'!$B$46*((INT(100*Z19))/100-'WMA2010'!$C$46)^'WMA2010'!$D$46),0),IF(Z19&gt;'WMA2010'!$C$53,INT('WMA2010'!$B$53*((INT(100*Z19))/100-'WMA2010'!$C$53)^'WMA2010'!$D$53),0)),""),0)</f>
        <v>0</v>
      </c>
      <c r="AC19" s="56">
        <v>0</v>
      </c>
      <c r="AD19" s="57">
        <f>IF(AC19&lt;&gt;"",INT(100*VLOOKUP($G19,'WMA2010'!$A$2:$F$40,AC$6,0)*AC19)/100,0)</f>
        <v>0</v>
      </c>
      <c r="AE19" s="58">
        <f>IF($D19="M",IF(AC19&gt;'WMA2010'!$C$47,IF(AC19&lt;&gt;"",INT(('WMA2010'!$B$47*(INT(100*AC19)/100-'WMA2010'!$C$47)^'WMA2010'!$D$47)),0),0),IF(AC19&lt;&gt;"",IF(AC19&gt;'WMA2010'!$C$54,INT(('WMA2010'!$B$54*(INT(100*AC19)/100-'WMA2010'!$C$54)^'WMA2010'!$D$54)),0),0))</f>
        <v>0</v>
      </c>
      <c r="AF19" s="76">
        <f>IF(AC19&lt;&gt;"",IF($D19&lt;&gt;"",IF($D19="M",IF(AD19&gt;'WMA2010'!$C$47,INT('WMA2010'!$B$47*((INT(100*AD19))/100-'WMA2010'!$C$47)^'WMA2010'!$D$47),0),IF(AD19&gt;'WMA2010'!$C$54,INT('WMA2010'!$B$54*((INT(100*AD19))/100-'WMA2010'!$C$54)^'WMA2010'!$D$54),0)),""),0)</f>
        <v>0</v>
      </c>
      <c r="AG19" s="59" t="str">
        <f>IF(AND(D19&lt;&gt;"",E19&lt;&gt;""),IF($D19="M",VLOOKUP($F19,kategorie!$A$2:$N$105,3),VLOOKUP($F19,kategorie!$A$2:$N$105,10)),"")</f>
        <v>X</v>
      </c>
      <c r="AH19" s="59">
        <f>IF(AND(D19&lt;&gt;"",E19&lt;&gt;""),IF($D19="M",VLOOKUP($F19,kategorie!$A$2:$N$105,4),VLOOKUP($F19,kategorie!$A$2:$N$105,11)),"")</f>
        <v>2</v>
      </c>
      <c r="AI19" s="59" t="str">
        <f>IF(AND(D19&lt;&gt;"",E19&lt;&gt;""),IF($D19="M",VLOOKUP($F19,kategorie!$A$2:$N$105,5),VLOOKUP($F19,kategorie!$A$2:$N$105,12)),"")</f>
        <v>X</v>
      </c>
      <c r="AJ19" s="59" t="str">
        <f>IF(AND(D19&lt;&gt;"",E19&lt;&gt;""),IF($D19="M",VLOOKUP($F19,kategorie!$A$2:$N$105,6),VLOOKUP($F19,kategorie!$A$2:$N$105,13)),"")</f>
        <v>X</v>
      </c>
      <c r="AK19" s="59" t="str">
        <f>IF(AND(D19&lt;&gt;"",E19&lt;&gt;""),IF($D19="M",VLOOKUP($F19,kategorie!$A$2:$N$105,7),VLOOKUP($F19,kategorie!$A$2:$N$105,14)),"")</f>
        <v>X</v>
      </c>
      <c r="AL19" s="80"/>
    </row>
    <row r="20" spans="1:38" x14ac:dyDescent="0.2">
      <c r="A20" s="47"/>
      <c r="B20" s="48"/>
      <c r="C20" s="49" t="str">
        <f t="shared" si="0"/>
        <v/>
      </c>
      <c r="D20" s="50"/>
      <c r="E20" s="51"/>
      <c r="F20" s="75" t="str">
        <f t="shared" si="1"/>
        <v/>
      </c>
      <c r="G20" s="52" t="str">
        <f>IF(AND(D20&lt;&gt;"",E20&lt;&gt;""),IF(D20="M",VLOOKUP(F20,kategorie!$A$2:$N$105,2),VLOOKUP(F20,kategorie!$A$2:$N$105,9)),"")</f>
        <v/>
      </c>
      <c r="H20" s="79"/>
      <c r="I20" s="79"/>
      <c r="J20" s="53"/>
      <c r="K20" s="54" t="str">
        <f t="shared" si="2"/>
        <v/>
      </c>
      <c r="L20" s="55" t="str">
        <f t="shared" si="3"/>
        <v/>
      </c>
      <c r="M20" s="56"/>
      <c r="N20" s="57">
        <f>IF(M20&lt;&gt;"",INT(100*VLOOKUP($G20,'WMA2010'!$A$2:$F$40,M$6,0)*M20)/100,0)</f>
        <v>0</v>
      </c>
      <c r="O20" s="58">
        <f>IF($D20="M",IF(M20&gt;'WMA2010'!$C$43,IF(M20&lt;&gt;"",INT(('WMA2010'!$B$43*(INT(100*M20)/100-'WMA2010'!$C$43)^'WMA2010'!$D$43)),0),0),IF(M20&lt;&gt;"",IF(M20&gt;'WMA2010'!$C$43,INT(('WMA2010'!$B$50*(INT(100*M20)/100-'WMA2010'!$C$50)^'WMA2010'!$D$50)),0),0))</f>
        <v>0</v>
      </c>
      <c r="P20" s="76">
        <f>IF(M20&lt;&gt;"",IF($D20&lt;&gt;"",IF($D20="M",IF(N20&gt;'WMA2010'!$C$43,INT('WMA2010'!$B$43*((INT(100*N20))/100-'WMA2010'!$C$43)^'WMA2010'!$D$43),0),IF(N20&gt;'WMA2010'!$C$50,INT('WMA2010'!$B$50*((INT(100*N20))/100-'WMA2010'!$C$50)^'WMA2010'!$D$50),0)),""),0)</f>
        <v>0</v>
      </c>
      <c r="Q20" s="56"/>
      <c r="R20" s="57">
        <f>IF(Q20&lt;&gt;"",INT(100*VLOOKUP($G20,'WMA2010'!$A$2:$F$40,Q$6,0)*Q20)/100,0)</f>
        <v>0</v>
      </c>
      <c r="S20" s="58">
        <f>IF($D20="M",IF(Q20&gt;'WMA2010'!$C$44,IF(Q20&lt;&gt;"",INT(('WMA2010'!$B$44*(INT(100*Q20)/100-'WMA2010'!$C$44)^'WMA2010'!$D$44)),0),0),IF(Q20&lt;&gt;"",IF(Q20&gt;'WMA2010'!$C$44,INT(('WMA2010'!$B$51*(INT(100*Q20)/100-'WMA2010'!$C$51)^'WMA2010'!$D$51)),0),0))</f>
        <v>0</v>
      </c>
      <c r="T20" s="76">
        <f>IF(Q20&lt;&gt;"",IF($D20&lt;&gt;"",IF($D20="M",IF(R20&gt;'WMA2010'!$C$44,INT('WMA2010'!$B$44*((INT(100*R20))/100-'WMA2010'!$C$44)^'WMA2010'!$D$44),0),IF(R20&gt;'WMA2010'!$C$51,INT('WMA2010'!$B$51*((INT(100*R20))/100-'WMA2010'!$C$51)^'WMA2010'!$D$51),0)),""),0)</f>
        <v>0</v>
      </c>
      <c r="U20" s="56"/>
      <c r="V20" s="57">
        <f>IF(U20&lt;&gt;"",INT(100*VLOOKUP($G20,'WMA2010'!$A$2:$F$40,U$6,0)*U20)/100,0)</f>
        <v>0</v>
      </c>
      <c r="W20" s="58">
        <f>IF($D20="M",IF(U20&gt;'WMA2010'!$C$45,IF(U20&lt;&gt;"",INT(('WMA2010'!$B$45*(INT(100*U20)/100-'WMA2010'!$C$45)^'WMA2010'!$D$45)),0),0),IF(U20&lt;&gt;"",IF(U20&gt;'WMA2010'!$C$52,INT(('WMA2010'!$B$52*(INT(100*U20)/100-'WMA2010'!$C$52)^'WMA2010'!$D$52)),0),0))</f>
        <v>0</v>
      </c>
      <c r="X20" s="76">
        <f>IF(U20&lt;&gt;"",IF($D20&lt;&gt;"",IF($D20="M",IF(V20&gt;'WMA2010'!$C$45,INT('WMA2010'!$B$45*((INT(100*V20))/100-'WMA2010'!$C$45)^'WMA2010'!$D$45),0),IF(V20&gt;'WMA2010'!$C$52,INT('WMA2010'!$B$52*((INT(100*V20))/100-'WMA2010'!$C$52)^'WMA2010'!$D$52),0)),""),0)</f>
        <v>0</v>
      </c>
      <c r="Y20" s="56"/>
      <c r="Z20" s="57">
        <f>IF(Y20&lt;&gt;"",INT(100*VLOOKUP($G20,'WMA2010'!$A$2:$F$40,Y$6,0)*Y20)/100,0)</f>
        <v>0</v>
      </c>
      <c r="AA20" s="58">
        <f>IF($D20="M",IF(Y20&gt;'WMA2010'!$C$46,IF(Y20&lt;&gt;"",INT(('WMA2010'!$B$46*(INT(100*Y20)/100-'WMA2010'!$C$46)^'WMA2010'!$D$46)),0),0),IF(Y20&lt;&gt;"",IF(Y20&gt;'WMA2010'!$C$53,INT(('WMA2010'!$B$53*(INT(100*Y20)/100-'WMA2010'!$C$53)^'WMA2010'!$D$53)),0),0))</f>
        <v>0</v>
      </c>
      <c r="AB20" s="76">
        <f>IF(Y20&lt;&gt;"",IF($D20&lt;&gt;"",IF($D20="M",IF(Z20&gt;'WMA2010'!$C$46,INT('WMA2010'!$B$46*((INT(100*Z20))/100-'WMA2010'!$C$46)^'WMA2010'!$D$46),0),IF(Z20&gt;'WMA2010'!$C$53,INT('WMA2010'!$B$53*((INT(100*Z20))/100-'WMA2010'!$C$53)^'WMA2010'!$D$53),0)),""),0)</f>
        <v>0</v>
      </c>
      <c r="AC20" s="56"/>
      <c r="AD20" s="57">
        <f>IF(AC20&lt;&gt;"",INT(100*VLOOKUP($G20,'WMA2010'!$A$2:$F$40,AC$6,0)*AC20)/100,0)</f>
        <v>0</v>
      </c>
      <c r="AE20" s="58">
        <f>IF($D20="M",IF(AC20&gt;'WMA2010'!$C$47,IF(AC20&lt;&gt;"",INT(('WMA2010'!$B$47*(INT(100*AC20)/100-'WMA2010'!$C$47)^'WMA2010'!$D$47)),0),0),IF(AC20&lt;&gt;"",IF(AC20&gt;'WMA2010'!$C$54,INT(('WMA2010'!$B$54*(INT(100*AC20)/100-'WMA2010'!$C$54)^'WMA2010'!$D$54)),0),0))</f>
        <v>0</v>
      </c>
      <c r="AF20" s="76">
        <f>IF(AC20&lt;&gt;"",IF($D20&lt;&gt;"",IF($D20="M",IF(AD20&gt;'WMA2010'!$C$47,INT('WMA2010'!$B$47*((INT(100*AD20))/100-'WMA2010'!$C$47)^'WMA2010'!$D$47),0),IF(AD20&gt;'WMA2010'!$C$54,INT('WMA2010'!$B$54*((INT(100*AD20))/100-'WMA2010'!$C$54)^'WMA2010'!$D$54),0)),""),0)</f>
        <v>0</v>
      </c>
      <c r="AG20" s="59" t="str">
        <f>IF(AND(D20&lt;&gt;"",E20&lt;&gt;""),IF($D20="M",VLOOKUP($F20,kategorie!$A$2:$N$105,3),VLOOKUP($F20,kategorie!$A$2:$N$105,10)),"")</f>
        <v/>
      </c>
      <c r="AH20" s="59" t="str">
        <f>IF(AND(D20&lt;&gt;"",E20&lt;&gt;""),IF($D20="M",VLOOKUP($F20,kategorie!$A$2:$N$105,4),VLOOKUP($F20,kategorie!$A$2:$N$105,11)),"")</f>
        <v/>
      </c>
      <c r="AI20" s="59" t="str">
        <f>IF(AND(D20&lt;&gt;"",E20&lt;&gt;""),IF($D20="M",VLOOKUP($F20,kategorie!$A$2:$N$105,5),VLOOKUP($F20,kategorie!$A$2:$N$105,12)),"")</f>
        <v/>
      </c>
      <c r="AJ20" s="59" t="str">
        <f>IF(AND(D20&lt;&gt;"",E20&lt;&gt;""),IF($D20="M",VLOOKUP($F20,kategorie!$A$2:$N$105,6),VLOOKUP($F20,kategorie!$A$2:$N$105,13)),"")</f>
        <v/>
      </c>
      <c r="AK20" s="59" t="str">
        <f>IF(AND(D20&lt;&gt;"",E20&lt;&gt;""),IF($D20="M",VLOOKUP($F20,kategorie!$A$2:$N$105,7),VLOOKUP($F20,kategorie!$A$2:$N$105,14)),"")</f>
        <v/>
      </c>
    </row>
    <row r="21" spans="1:38" x14ac:dyDescent="0.2">
      <c r="A21" s="47"/>
      <c r="B21" s="48"/>
      <c r="C21" s="49" t="str">
        <f t="shared" si="0"/>
        <v/>
      </c>
      <c r="D21" s="50"/>
      <c r="E21" s="51"/>
      <c r="F21" s="75" t="str">
        <f t="shared" si="1"/>
        <v/>
      </c>
      <c r="G21" s="52" t="str">
        <f>IF(AND(D21&lt;&gt;"",E21&lt;&gt;""),IF(D21="M",VLOOKUP(F21,kategorie!$A$2:$N$105,2),VLOOKUP(F21,kategorie!$A$2:$N$105,9)),"")</f>
        <v/>
      </c>
      <c r="H21" s="79"/>
      <c r="I21" s="79"/>
      <c r="J21" s="53"/>
      <c r="K21" s="54" t="str">
        <f t="shared" si="2"/>
        <v/>
      </c>
      <c r="L21" s="55" t="str">
        <f t="shared" si="3"/>
        <v/>
      </c>
      <c r="M21" s="56"/>
      <c r="N21" s="57">
        <f>IF(M21&lt;&gt;"",INT(100*VLOOKUP($G21,'WMA2010'!$A$2:$F$40,M$6,0)*M21)/100,0)</f>
        <v>0</v>
      </c>
      <c r="O21" s="58">
        <f>IF($D21="M",IF(M21&gt;'WMA2010'!$C$43,IF(M21&lt;&gt;"",INT(('WMA2010'!$B$43*(INT(100*M21)/100-'WMA2010'!$C$43)^'WMA2010'!$D$43)),0),0),IF(M21&lt;&gt;"",IF(M21&gt;'WMA2010'!$C$43,INT(('WMA2010'!$B$50*(INT(100*M21)/100-'WMA2010'!$C$50)^'WMA2010'!$D$50)),0),0))</f>
        <v>0</v>
      </c>
      <c r="P21" s="76">
        <f>IF(M21&lt;&gt;"",IF($D21&lt;&gt;"",IF($D21="M",IF(N21&gt;'WMA2010'!$C$43,INT('WMA2010'!$B$43*((INT(100*N21))/100-'WMA2010'!$C$43)^'WMA2010'!$D$43),0),IF(N21&gt;'WMA2010'!$C$50,INT('WMA2010'!$B$50*((INT(100*N21))/100-'WMA2010'!$C$50)^'WMA2010'!$D$50),0)),""),0)</f>
        <v>0</v>
      </c>
      <c r="Q21" s="56"/>
      <c r="R21" s="57">
        <f>IF(Q21&lt;&gt;"",INT(100*VLOOKUP($G21,'WMA2010'!$A$2:$F$40,Q$6,0)*Q21)/100,0)</f>
        <v>0</v>
      </c>
      <c r="S21" s="58">
        <f>IF($D21="M",IF(Q21&gt;'WMA2010'!$C$44,IF(Q21&lt;&gt;"",INT(('WMA2010'!$B$44*(INT(100*Q21)/100-'WMA2010'!$C$44)^'WMA2010'!$D$44)),0),0),IF(Q21&lt;&gt;"",IF(Q21&gt;'WMA2010'!$C$44,INT(('WMA2010'!$B$51*(INT(100*Q21)/100-'WMA2010'!$C$51)^'WMA2010'!$D$51)),0),0))</f>
        <v>0</v>
      </c>
      <c r="T21" s="76">
        <f>IF(Q21&lt;&gt;"",IF($D21&lt;&gt;"",IF($D21="M",IF(R21&gt;'WMA2010'!$C$44,INT('WMA2010'!$B$44*((INT(100*R21))/100-'WMA2010'!$C$44)^'WMA2010'!$D$44),0),IF(R21&gt;'WMA2010'!$C$51,INT('WMA2010'!$B$51*((INT(100*R21))/100-'WMA2010'!$C$51)^'WMA2010'!$D$51),0)),""),0)</f>
        <v>0</v>
      </c>
      <c r="U21" s="56"/>
      <c r="V21" s="57">
        <f>IF(U21&lt;&gt;"",INT(100*VLOOKUP($G21,'WMA2010'!$A$2:$F$40,U$6,0)*U21)/100,0)</f>
        <v>0</v>
      </c>
      <c r="W21" s="58">
        <f>IF($D21="M",IF(U21&gt;'WMA2010'!$C$45,IF(U21&lt;&gt;"",INT(('WMA2010'!$B$45*(INT(100*U21)/100-'WMA2010'!$C$45)^'WMA2010'!$D$45)),0),0),IF(U21&lt;&gt;"",IF(U21&gt;'WMA2010'!$C$52,INT(('WMA2010'!$B$52*(INT(100*U21)/100-'WMA2010'!$C$52)^'WMA2010'!$D$52)),0),0))</f>
        <v>0</v>
      </c>
      <c r="X21" s="76">
        <f>IF(U21&lt;&gt;"",IF($D21&lt;&gt;"",IF($D21="M",IF(V21&gt;'WMA2010'!$C$45,INT('WMA2010'!$B$45*((INT(100*V21))/100-'WMA2010'!$C$45)^'WMA2010'!$D$45),0),IF(V21&gt;'WMA2010'!$C$52,INT('WMA2010'!$B$52*((INT(100*V21))/100-'WMA2010'!$C$52)^'WMA2010'!$D$52),0)),""),0)</f>
        <v>0</v>
      </c>
      <c r="Y21" s="56"/>
      <c r="Z21" s="57">
        <f>IF(Y21&lt;&gt;"",INT(100*VLOOKUP($G21,'WMA2010'!$A$2:$F$40,Y$6,0)*Y21)/100,0)</f>
        <v>0</v>
      </c>
      <c r="AA21" s="58">
        <f>IF($D21="M",IF(Y21&gt;'WMA2010'!$C$46,IF(Y21&lt;&gt;"",INT(('WMA2010'!$B$46*(INT(100*Y21)/100-'WMA2010'!$C$46)^'WMA2010'!$D$46)),0),0),IF(Y21&lt;&gt;"",IF(Y21&gt;'WMA2010'!$C$53,INT(('WMA2010'!$B$53*(INT(100*Y21)/100-'WMA2010'!$C$53)^'WMA2010'!$D$53)),0),0))</f>
        <v>0</v>
      </c>
      <c r="AB21" s="76">
        <f>IF(Y21&lt;&gt;"",IF($D21&lt;&gt;"",IF($D21="M",IF(Z21&gt;'WMA2010'!$C$46,INT('WMA2010'!$B$46*((INT(100*Z21))/100-'WMA2010'!$C$46)^'WMA2010'!$D$46),0),IF(Z21&gt;'WMA2010'!$C$53,INT('WMA2010'!$B$53*((INT(100*Z21))/100-'WMA2010'!$C$53)^'WMA2010'!$D$53),0)),""),0)</f>
        <v>0</v>
      </c>
      <c r="AC21" s="56"/>
      <c r="AD21" s="57">
        <f>IF(AC21&lt;&gt;"",INT(100*VLOOKUP($G21,'WMA2010'!$A$2:$F$40,AC$6,0)*AC21)/100,0)</f>
        <v>0</v>
      </c>
      <c r="AE21" s="58">
        <f>IF($D21="M",IF(AC21&gt;'WMA2010'!$C$47,IF(AC21&lt;&gt;"",INT(('WMA2010'!$B$47*(INT(100*AC21)/100-'WMA2010'!$C$47)^'WMA2010'!$D$47)),0),0),IF(AC21&lt;&gt;"",IF(AC21&gt;'WMA2010'!$C$54,INT(('WMA2010'!$B$54*(INT(100*AC21)/100-'WMA2010'!$C$54)^'WMA2010'!$D$54)),0),0))</f>
        <v>0</v>
      </c>
      <c r="AF21" s="76">
        <f>IF(AC21&lt;&gt;"",IF($D21&lt;&gt;"",IF($D21="M",IF(AD21&gt;'WMA2010'!$C$47,INT('WMA2010'!$B$47*((INT(100*AD21))/100-'WMA2010'!$C$47)^'WMA2010'!$D$47),0),IF(AD21&gt;'WMA2010'!$C$54,INT('WMA2010'!$B$54*((INT(100*AD21))/100-'WMA2010'!$C$54)^'WMA2010'!$D$54),0)),""),0)</f>
        <v>0</v>
      </c>
      <c r="AG21" s="59" t="str">
        <f>IF(AND(D21&lt;&gt;"",E21&lt;&gt;""),IF($D21="M",VLOOKUP($F21,kategorie!$A$2:$N$105,3),VLOOKUP($F21,kategorie!$A$2:$N$105,10)),"")</f>
        <v/>
      </c>
      <c r="AH21" s="59" t="str">
        <f>IF(AND(D21&lt;&gt;"",E21&lt;&gt;""),IF($D21="M",VLOOKUP($F21,kategorie!$A$2:$N$105,4),VLOOKUP($F21,kategorie!$A$2:$N$105,11)),"")</f>
        <v/>
      </c>
      <c r="AI21" s="59" t="str">
        <f>IF(AND(D21&lt;&gt;"",E21&lt;&gt;""),IF($D21="M",VLOOKUP($F21,kategorie!$A$2:$N$105,5),VLOOKUP($F21,kategorie!$A$2:$N$105,12)),"")</f>
        <v/>
      </c>
      <c r="AJ21" s="59" t="str">
        <f>IF(AND(D21&lt;&gt;"",E21&lt;&gt;""),IF($D21="M",VLOOKUP($F21,kategorie!$A$2:$N$105,6),VLOOKUP($F21,kategorie!$A$2:$N$105,13)),"")</f>
        <v/>
      </c>
      <c r="AK21" s="59" t="str">
        <f>IF(AND(D21&lt;&gt;"",E21&lt;&gt;""),IF($D21="M",VLOOKUP($F21,kategorie!$A$2:$N$105,7),VLOOKUP($F21,kategorie!$A$2:$N$105,14)),"")</f>
        <v/>
      </c>
    </row>
    <row r="22" spans="1:38" x14ac:dyDescent="0.2">
      <c r="A22" s="47" t="str">
        <f t="shared" ref="A22:A44" si="4">IF(D22&lt;&gt;"",A21+1,"")</f>
        <v/>
      </c>
      <c r="B22" s="48" t="str">
        <f t="shared" ref="B22:B44" si="5">IF(K22&lt;&gt;"",IF(D22="M",IF(C22&lt;&gt;"",RANK(C22,$C$8:$C$44,1),""),IF(C22&lt;&gt;"",RANK(C22,$C$8:$C$44,1)-COUNTIF($C$8:$C$44,AL$1),"")),"")</f>
        <v/>
      </c>
      <c r="C22" s="49" t="str">
        <f t="shared" si="0"/>
        <v/>
      </c>
      <c r="D22" s="50"/>
      <c r="E22" s="51"/>
      <c r="F22" s="75" t="str">
        <f t="shared" si="1"/>
        <v/>
      </c>
      <c r="G22" s="52" t="str">
        <f>IF(AND(D22&lt;&gt;"",E22&lt;&gt;""),IF(D22="M",VLOOKUP(F22,kategorie!$A$2:$N$105,2),VLOOKUP(F22,kategorie!$A$2:$N$105,9)),"")</f>
        <v/>
      </c>
      <c r="H22" s="79" t="s">
        <v>36</v>
      </c>
      <c r="I22" s="79" t="s">
        <v>36</v>
      </c>
      <c r="J22" s="53"/>
      <c r="K22" s="54" t="str">
        <f t="shared" si="2"/>
        <v/>
      </c>
      <c r="L22" s="55" t="str">
        <f t="shared" si="3"/>
        <v/>
      </c>
      <c r="M22" s="56"/>
      <c r="N22" s="57">
        <f>IF(M22&lt;&gt;"",INT(100*VLOOKUP($G22,'WMA2010'!$A$2:$F$40,M$6,0)*M22)/100,0)</f>
        <v>0</v>
      </c>
      <c r="O22" s="58">
        <f>IF($D22="M",IF(M22&gt;'WMA2010'!$C$43,IF(M22&lt;&gt;"",INT(('WMA2010'!$B$43*(INT(100*M22)/100-'WMA2010'!$C$43)^'WMA2010'!$D$43)),0),0),IF(M22&lt;&gt;"",IF(M22&gt;'WMA2010'!$C$43,INT(('WMA2010'!$B$50*(INT(100*M22)/100-'WMA2010'!$C$50)^'WMA2010'!$D$50)),0),0))</f>
        <v>0</v>
      </c>
      <c r="P22" s="76">
        <f>IF(M22&lt;&gt;"",IF($D22&lt;&gt;"",IF($D22="M",IF(N22&gt;'WMA2010'!$C$43,INT('WMA2010'!$B$43*((INT(100*N22))/100-'WMA2010'!$C$43)^'WMA2010'!$D$43),0),IF(N22&gt;'WMA2010'!$C$50,INT('WMA2010'!$B$50*((INT(100*N22))/100-'WMA2010'!$C$50)^'WMA2010'!$D$50),0)),""),0)</f>
        <v>0</v>
      </c>
      <c r="Q22" s="56"/>
      <c r="R22" s="57">
        <f>IF(Q22&lt;&gt;"",INT(100*VLOOKUP($G22,'WMA2010'!$A$2:$F$40,Q$6,0)*Q22)/100,0)</f>
        <v>0</v>
      </c>
      <c r="S22" s="58">
        <f>IF($D22="M",IF(Q22&gt;'WMA2010'!$C$44,IF(Q22&lt;&gt;"",INT(('WMA2010'!$B$44*(INT(100*Q22)/100-'WMA2010'!$C$44)^'WMA2010'!$D$44)),0),0),IF(Q22&lt;&gt;"",IF(Q22&gt;'WMA2010'!$C$44,INT(('WMA2010'!$B$51*(INT(100*Q22)/100-'WMA2010'!$C$51)^'WMA2010'!$D$51)),0),0))</f>
        <v>0</v>
      </c>
      <c r="T22" s="76">
        <f>IF(Q22&lt;&gt;"",IF($D22&lt;&gt;"",IF($D22="M",IF(R22&gt;'WMA2010'!$C$44,INT('WMA2010'!$B$44*((INT(100*R22))/100-'WMA2010'!$C$44)^'WMA2010'!$D$44),0),IF(R22&gt;'WMA2010'!$C$51,INT('WMA2010'!$B$51*((INT(100*R22))/100-'WMA2010'!$C$51)^'WMA2010'!$D$51),0)),""),0)</f>
        <v>0</v>
      </c>
      <c r="U22" s="56"/>
      <c r="V22" s="57">
        <f>IF(U22&lt;&gt;"",INT(100*VLOOKUP($G22,'WMA2010'!$A$2:$F$40,U$6,0)*U22)/100,0)</f>
        <v>0</v>
      </c>
      <c r="W22" s="58">
        <f>IF($D22="M",IF(U22&gt;'WMA2010'!$C$45,IF(U22&lt;&gt;"",INT(('WMA2010'!$B$45*(INT(100*U22)/100-'WMA2010'!$C$45)^'WMA2010'!$D$45)),0),0),IF(U22&lt;&gt;"",IF(U22&gt;'WMA2010'!$C$52,INT(('WMA2010'!$B$52*(INT(100*U22)/100-'WMA2010'!$C$52)^'WMA2010'!$D$52)),0),0))</f>
        <v>0</v>
      </c>
      <c r="X22" s="76">
        <f>IF(U22&lt;&gt;"",IF($D22&lt;&gt;"",IF($D22="M",IF(V22&gt;'WMA2010'!$C$45,INT('WMA2010'!$B$45*((INT(100*V22))/100-'WMA2010'!$C$45)^'WMA2010'!$D$45),0),IF(V22&gt;'WMA2010'!$C$52,INT('WMA2010'!$B$52*((INT(100*V22))/100-'WMA2010'!$C$52)^'WMA2010'!$D$52),0)),""),0)</f>
        <v>0</v>
      </c>
      <c r="Y22" s="56"/>
      <c r="Z22" s="57">
        <f>IF(Y22&lt;&gt;"",INT(100*VLOOKUP($G22,'WMA2010'!$A$2:$F$40,Y$6,0)*Y22)/100,0)</f>
        <v>0</v>
      </c>
      <c r="AA22" s="58">
        <f>IF($D22="M",IF(Y22&gt;'WMA2010'!$C$46,IF(Y22&lt;&gt;"",INT(('WMA2010'!$B$46*(INT(100*Y22)/100-'WMA2010'!$C$46)^'WMA2010'!$D$46)),0),0),IF(Y22&lt;&gt;"",IF(Y22&gt;'WMA2010'!$C$53,INT(('WMA2010'!$B$53*(INT(100*Y22)/100-'WMA2010'!$C$53)^'WMA2010'!$D$53)),0),0))</f>
        <v>0</v>
      </c>
      <c r="AB22" s="76">
        <f>IF(Y22&lt;&gt;"",IF($D22&lt;&gt;"",IF($D22="M",IF(Z22&gt;'WMA2010'!$C$46,INT('WMA2010'!$B$46*((INT(100*Z22))/100-'WMA2010'!$C$46)^'WMA2010'!$D$46),0),IF(Z22&gt;'WMA2010'!$C$53,INT('WMA2010'!$B$53*((INT(100*Z22))/100-'WMA2010'!$C$53)^'WMA2010'!$D$53),0)),""),0)</f>
        <v>0</v>
      </c>
      <c r="AC22" s="56"/>
      <c r="AD22" s="57">
        <f>IF(AC22&lt;&gt;"",INT(100*VLOOKUP($G22,'WMA2010'!$A$2:$F$40,AC$6,0)*AC22)/100,0)</f>
        <v>0</v>
      </c>
      <c r="AE22" s="58">
        <f>IF($D22="M",IF(AC22&gt;'WMA2010'!$C$47,IF(AC22&lt;&gt;"",INT(('WMA2010'!$B$47*(INT(100*AC22)/100-'WMA2010'!$C$47)^'WMA2010'!$D$47)),0),0),IF(AC22&lt;&gt;"",IF(AC22&gt;'WMA2010'!$C$54,INT(('WMA2010'!$B$54*(INT(100*AC22)/100-'WMA2010'!$C$54)^'WMA2010'!$D$54)),0),0))</f>
        <v>0</v>
      </c>
      <c r="AF22" s="76">
        <f>IF(AC22&lt;&gt;"",IF($D22&lt;&gt;"",IF($D22="M",IF(AD22&gt;'WMA2010'!$C$47,INT('WMA2010'!$B$47*((INT(100*AD22))/100-'WMA2010'!$C$47)^'WMA2010'!$D$47),0),IF(AD22&gt;'WMA2010'!$C$54,INT('WMA2010'!$B$54*((INT(100*AD22))/100-'WMA2010'!$C$54)^'WMA2010'!$D$54),0)),""),0)</f>
        <v>0</v>
      </c>
      <c r="AG22" s="59" t="str">
        <f>IF(AND(D22&lt;&gt;"",E22&lt;&gt;""),IF($D22="M",VLOOKUP($F22,kategorie!$A$2:$N$105,3),VLOOKUP($F22,kategorie!$A$2:$N$105,10)),"")</f>
        <v/>
      </c>
      <c r="AH22" s="59" t="str">
        <f>IF(AND(D22&lt;&gt;"",E22&lt;&gt;""),IF($D22="M",VLOOKUP($F22,kategorie!$A$2:$N$105,4),VLOOKUP($F22,kategorie!$A$2:$N$105,11)),"")</f>
        <v/>
      </c>
      <c r="AI22" s="59" t="str">
        <f>IF(AND(D22&lt;&gt;"",E22&lt;&gt;""),IF($D22="M",VLOOKUP($F22,kategorie!$A$2:$N$105,5),VLOOKUP($F22,kategorie!$A$2:$N$105,12)),"")</f>
        <v/>
      </c>
      <c r="AJ22" s="59" t="str">
        <f>IF(AND(D22&lt;&gt;"",E22&lt;&gt;""),IF($D22="M",VLOOKUP($F22,kategorie!$A$2:$N$105,6),VLOOKUP($F22,kategorie!$A$2:$N$105,13)),"")</f>
        <v/>
      </c>
      <c r="AK22" s="59" t="str">
        <f>IF(AND(D22&lt;&gt;"",E22&lt;&gt;""),IF($D22="M",VLOOKUP($F22,kategorie!$A$2:$N$105,7),VLOOKUP($F22,kategorie!$A$2:$N$105,14)),"")</f>
        <v/>
      </c>
    </row>
    <row r="23" spans="1:38" x14ac:dyDescent="0.2">
      <c r="A23" s="47" t="str">
        <f t="shared" si="4"/>
        <v/>
      </c>
      <c r="B23" s="48" t="str">
        <f t="shared" si="5"/>
        <v/>
      </c>
      <c r="C23" s="49" t="str">
        <f t="shared" si="0"/>
        <v/>
      </c>
      <c r="D23" s="50"/>
      <c r="E23" s="51"/>
      <c r="F23" s="75" t="str">
        <f t="shared" si="1"/>
        <v/>
      </c>
      <c r="G23" s="52" t="str">
        <f>IF(AND(D23&lt;&gt;"",E23&lt;&gt;""),IF(D23="M",VLOOKUP(F23,kategorie!$A$2:$N$105,2),VLOOKUP(F23,kategorie!$A$2:$N$105,9)),"")</f>
        <v/>
      </c>
      <c r="H23" s="79" t="s">
        <v>36</v>
      </c>
      <c r="I23" s="79" t="s">
        <v>36</v>
      </c>
      <c r="J23" s="53"/>
      <c r="K23" s="54" t="str">
        <f t="shared" si="2"/>
        <v/>
      </c>
      <c r="L23" s="55" t="str">
        <f t="shared" si="3"/>
        <v/>
      </c>
      <c r="M23" s="56"/>
      <c r="N23" s="57">
        <f>IF(M23&lt;&gt;"",INT(100*VLOOKUP($G23,'WMA2010'!$A$2:$F$40,M$6,0)*M23)/100,0)</f>
        <v>0</v>
      </c>
      <c r="O23" s="58">
        <f>IF($D23="M",IF(M23&gt;'WMA2010'!$C$43,IF(M23&lt;&gt;"",INT(('WMA2010'!$B$43*(INT(100*M23)/100-'WMA2010'!$C$43)^'WMA2010'!$D$43)),0),0),IF(M23&lt;&gt;"",IF(M23&gt;'WMA2010'!$C$43,INT(('WMA2010'!$B$50*(INT(100*M23)/100-'WMA2010'!$C$50)^'WMA2010'!$D$50)),0),0))</f>
        <v>0</v>
      </c>
      <c r="P23" s="76">
        <f>IF(M23&lt;&gt;"",IF($D23&lt;&gt;"",IF($D23="M",IF(N23&gt;'WMA2010'!$C$43,INT('WMA2010'!$B$43*((INT(100*N23))/100-'WMA2010'!$C$43)^'WMA2010'!$D$43),0),IF(N23&gt;'WMA2010'!$C$50,INT('WMA2010'!$B$50*((INT(100*N23))/100-'WMA2010'!$C$50)^'WMA2010'!$D$50),0)),""),0)</f>
        <v>0</v>
      </c>
      <c r="Q23" s="56"/>
      <c r="R23" s="57">
        <f>IF(Q23&lt;&gt;"",INT(100*VLOOKUP($G23,'WMA2010'!$A$2:$F$40,Q$6,0)*Q23)/100,0)</f>
        <v>0</v>
      </c>
      <c r="S23" s="58">
        <f>IF($D23="M",IF(Q23&gt;'WMA2010'!$C$44,IF(Q23&lt;&gt;"",INT(('WMA2010'!$B$44*(INT(100*Q23)/100-'WMA2010'!$C$44)^'WMA2010'!$D$44)),0),0),IF(Q23&lt;&gt;"",IF(Q23&gt;'WMA2010'!$C$44,INT(('WMA2010'!$B$51*(INT(100*Q23)/100-'WMA2010'!$C$51)^'WMA2010'!$D$51)),0),0))</f>
        <v>0</v>
      </c>
      <c r="T23" s="76">
        <f>IF(Q23&lt;&gt;"",IF($D23&lt;&gt;"",IF($D23="M",IF(R23&gt;'WMA2010'!$C$44,INT('WMA2010'!$B$44*((INT(100*R23))/100-'WMA2010'!$C$44)^'WMA2010'!$D$44),0),IF(R23&gt;'WMA2010'!$C$51,INT('WMA2010'!$B$51*((INT(100*R23))/100-'WMA2010'!$C$51)^'WMA2010'!$D$51),0)),""),0)</f>
        <v>0</v>
      </c>
      <c r="U23" s="56"/>
      <c r="V23" s="57">
        <f>IF(U23&lt;&gt;"",INT(100*VLOOKUP($G23,'WMA2010'!$A$2:$F$40,U$6,0)*U23)/100,0)</f>
        <v>0</v>
      </c>
      <c r="W23" s="58">
        <f>IF($D23="M",IF(U23&gt;'WMA2010'!$C$45,IF(U23&lt;&gt;"",INT(('WMA2010'!$B$45*(INT(100*U23)/100-'WMA2010'!$C$45)^'WMA2010'!$D$45)),0),0),IF(U23&lt;&gt;"",IF(U23&gt;'WMA2010'!$C$52,INT(('WMA2010'!$B$52*(INT(100*U23)/100-'WMA2010'!$C$52)^'WMA2010'!$D$52)),0),0))</f>
        <v>0</v>
      </c>
      <c r="X23" s="76">
        <f>IF(U23&lt;&gt;"",IF($D23&lt;&gt;"",IF($D23="M",IF(V23&gt;'WMA2010'!$C$45,INT('WMA2010'!$B$45*((INT(100*V23))/100-'WMA2010'!$C$45)^'WMA2010'!$D$45),0),IF(V23&gt;'WMA2010'!$C$52,INT('WMA2010'!$B$52*((INT(100*V23))/100-'WMA2010'!$C$52)^'WMA2010'!$D$52),0)),""),0)</f>
        <v>0</v>
      </c>
      <c r="Y23" s="56"/>
      <c r="Z23" s="57">
        <f>IF(Y23&lt;&gt;"",INT(100*VLOOKUP($G23,'WMA2010'!$A$2:$F$40,Y$6,0)*Y23)/100,0)</f>
        <v>0</v>
      </c>
      <c r="AA23" s="58">
        <f>IF($D23="M",IF(Y23&gt;'WMA2010'!$C$46,IF(Y23&lt;&gt;"",INT(('WMA2010'!$B$46*(INT(100*Y23)/100-'WMA2010'!$C$46)^'WMA2010'!$D$46)),0),0),IF(Y23&lt;&gt;"",IF(Y23&gt;'WMA2010'!$C$53,INT(('WMA2010'!$B$53*(INT(100*Y23)/100-'WMA2010'!$C$53)^'WMA2010'!$D$53)),0),0))</f>
        <v>0</v>
      </c>
      <c r="AB23" s="76">
        <f>IF(Y23&lt;&gt;"",IF($D23&lt;&gt;"",IF($D23="M",IF(Z23&gt;'WMA2010'!$C$46,INT('WMA2010'!$B$46*((INT(100*Z23))/100-'WMA2010'!$C$46)^'WMA2010'!$D$46),0),IF(Z23&gt;'WMA2010'!$C$53,INT('WMA2010'!$B$53*((INT(100*Z23))/100-'WMA2010'!$C$53)^'WMA2010'!$D$53),0)),""),0)</f>
        <v>0</v>
      </c>
      <c r="AC23" s="56"/>
      <c r="AD23" s="57">
        <f>IF(AC23&lt;&gt;"",INT(100*VLOOKUP($G23,'WMA2010'!$A$2:$F$40,AC$6,0)*AC23)/100,0)</f>
        <v>0</v>
      </c>
      <c r="AE23" s="58">
        <f>IF($D23="M",IF(AC23&gt;'WMA2010'!$C$47,IF(AC23&lt;&gt;"",INT(('WMA2010'!$B$47*(INT(100*AC23)/100-'WMA2010'!$C$47)^'WMA2010'!$D$47)),0),0),IF(AC23&lt;&gt;"",IF(AC23&gt;'WMA2010'!$C$54,INT(('WMA2010'!$B$54*(INT(100*AC23)/100-'WMA2010'!$C$54)^'WMA2010'!$D$54)),0),0))</f>
        <v>0</v>
      </c>
      <c r="AF23" s="76">
        <f>IF(AC23&lt;&gt;"",IF($D23&lt;&gt;"",IF($D23="M",IF(AD23&gt;'WMA2010'!$C$47,INT('WMA2010'!$B$47*((INT(100*AD23))/100-'WMA2010'!$C$47)^'WMA2010'!$D$47),0),IF(AD23&gt;'WMA2010'!$C$54,INT('WMA2010'!$B$54*((INT(100*AD23))/100-'WMA2010'!$C$54)^'WMA2010'!$D$54),0)),""),0)</f>
        <v>0</v>
      </c>
      <c r="AG23" s="59" t="str">
        <f>IF(AND(D23&lt;&gt;"",E23&lt;&gt;""),IF($D23="M",VLOOKUP($F23,kategorie!$A$2:$N$105,3),VLOOKUP($F23,kategorie!$A$2:$N$105,10)),"")</f>
        <v/>
      </c>
      <c r="AH23" s="59" t="str">
        <f>IF(AND(D23&lt;&gt;"",E23&lt;&gt;""),IF($D23="M",VLOOKUP($F23,kategorie!$A$2:$N$105,4),VLOOKUP($F23,kategorie!$A$2:$N$105,11)),"")</f>
        <v/>
      </c>
      <c r="AI23" s="59" t="str">
        <f>IF(AND(D23&lt;&gt;"",E23&lt;&gt;""),IF($D23="M",VLOOKUP($F23,kategorie!$A$2:$N$105,5),VLOOKUP($F23,kategorie!$A$2:$N$105,12)),"")</f>
        <v/>
      </c>
      <c r="AJ23" s="59" t="str">
        <f>IF(AND(D23&lt;&gt;"",E23&lt;&gt;""),IF($D23="M",VLOOKUP($F23,kategorie!$A$2:$N$105,6),VLOOKUP($F23,kategorie!$A$2:$N$105,13)),"")</f>
        <v/>
      </c>
      <c r="AK23" s="59" t="str">
        <f>IF(AND(D23&lt;&gt;"",E23&lt;&gt;""),IF($D23="M",VLOOKUP($F23,kategorie!$A$2:$N$105,7),VLOOKUP($F23,kategorie!$A$2:$N$105,14)),"")</f>
        <v/>
      </c>
    </row>
    <row r="24" spans="1:38" x14ac:dyDescent="0.2">
      <c r="A24" s="47" t="str">
        <f t="shared" si="4"/>
        <v/>
      </c>
      <c r="B24" s="48" t="str">
        <f t="shared" si="5"/>
        <v/>
      </c>
      <c r="C24" s="49" t="str">
        <f t="shared" si="0"/>
        <v/>
      </c>
      <c r="D24" s="50"/>
      <c r="E24" s="51"/>
      <c r="F24" s="75" t="str">
        <f t="shared" si="1"/>
        <v/>
      </c>
      <c r="G24" s="52" t="str">
        <f>IF(AND(D24&lt;&gt;"",E24&lt;&gt;""),IF(D24="M",VLOOKUP(F24,kategorie!$A$2:$N$105,2),VLOOKUP(F24,kategorie!$A$2:$N$105,9)),"")</f>
        <v/>
      </c>
      <c r="H24" s="79"/>
      <c r="I24" s="79"/>
      <c r="J24" s="53"/>
      <c r="K24" s="54" t="str">
        <f t="shared" si="2"/>
        <v/>
      </c>
      <c r="L24" s="55" t="str">
        <f t="shared" si="3"/>
        <v/>
      </c>
      <c r="M24" s="56"/>
      <c r="N24" s="57">
        <f>IF(M24&lt;&gt;"",INT(100*VLOOKUP($G24,'WMA2010'!$A$2:$F$40,M$6,0)*M24)/100,0)</f>
        <v>0</v>
      </c>
      <c r="O24" s="58">
        <f>IF($D24="M",IF(M24&gt;'WMA2010'!$C$43,IF(M24&lt;&gt;"",INT(('WMA2010'!$B$43*(INT(100*M24)/100-'WMA2010'!$C$43)^'WMA2010'!$D$43)),0),0),IF(M24&lt;&gt;"",IF(M24&gt;'WMA2010'!$C$43,INT(('WMA2010'!$B$50*(INT(100*M24)/100-'WMA2010'!$C$50)^'WMA2010'!$D$50)),0),0))</f>
        <v>0</v>
      </c>
      <c r="P24" s="76">
        <f>IF(M24&lt;&gt;"",IF($D24&lt;&gt;"",IF($D24="M",IF(N24&gt;'WMA2010'!$C$43,INT('WMA2010'!$B$43*((INT(100*N24))/100-'WMA2010'!$C$43)^'WMA2010'!$D$43),0),IF(N24&gt;'WMA2010'!$C$50,INT('WMA2010'!$B$50*((INT(100*N24))/100-'WMA2010'!$C$50)^'WMA2010'!$D$50),0)),""),0)</f>
        <v>0</v>
      </c>
      <c r="Q24" s="56"/>
      <c r="R24" s="57">
        <f>IF(Q24&lt;&gt;"",INT(100*VLOOKUP($G24,'WMA2010'!$A$2:$F$40,Q$6,0)*Q24)/100,0)</f>
        <v>0</v>
      </c>
      <c r="S24" s="58">
        <f>IF($D24="M",IF(Q24&gt;'WMA2010'!$C$44,IF(Q24&lt;&gt;"",INT(('WMA2010'!$B$44*(INT(100*Q24)/100-'WMA2010'!$C$44)^'WMA2010'!$D$44)),0),0),IF(Q24&lt;&gt;"",IF(Q24&gt;'WMA2010'!$C$44,INT(('WMA2010'!$B$51*(INT(100*Q24)/100-'WMA2010'!$C$51)^'WMA2010'!$D$51)),0),0))</f>
        <v>0</v>
      </c>
      <c r="T24" s="76">
        <f>IF(Q24&lt;&gt;"",IF($D24&lt;&gt;"",IF($D24="M",IF(R24&gt;'WMA2010'!$C$44,INT('WMA2010'!$B$44*((INT(100*R24))/100-'WMA2010'!$C$44)^'WMA2010'!$D$44),0),IF(R24&gt;'WMA2010'!$C$51,INT('WMA2010'!$B$51*((INT(100*R24))/100-'WMA2010'!$C$51)^'WMA2010'!$D$51),0)),""),0)</f>
        <v>0</v>
      </c>
      <c r="U24" s="56"/>
      <c r="V24" s="57">
        <f>IF(U24&lt;&gt;"",INT(100*VLOOKUP($G24,'WMA2010'!$A$2:$F$40,U$6,0)*U24)/100,0)</f>
        <v>0</v>
      </c>
      <c r="W24" s="58">
        <f>IF($D24="M",IF(U24&gt;'WMA2010'!$C$45,IF(U24&lt;&gt;"",INT(('WMA2010'!$B$45*(INT(100*U24)/100-'WMA2010'!$C$45)^'WMA2010'!$D$45)),0),0),IF(U24&lt;&gt;"",IF(U24&gt;'WMA2010'!$C$52,INT(('WMA2010'!$B$52*(INT(100*U24)/100-'WMA2010'!$C$52)^'WMA2010'!$D$52)),0),0))</f>
        <v>0</v>
      </c>
      <c r="X24" s="76">
        <f>IF(U24&lt;&gt;"",IF($D24&lt;&gt;"",IF($D24="M",IF(V24&gt;'WMA2010'!$C$45,INT('WMA2010'!$B$45*((INT(100*V24))/100-'WMA2010'!$C$45)^'WMA2010'!$D$45),0),IF(V24&gt;'WMA2010'!$C$52,INT('WMA2010'!$B$52*((INT(100*V24))/100-'WMA2010'!$C$52)^'WMA2010'!$D$52),0)),""),0)</f>
        <v>0</v>
      </c>
      <c r="Y24" s="56"/>
      <c r="Z24" s="57">
        <f>IF(Y24&lt;&gt;"",INT(100*VLOOKUP($G24,'WMA2010'!$A$2:$F$40,Y$6,0)*Y24)/100,0)</f>
        <v>0</v>
      </c>
      <c r="AA24" s="58">
        <f>IF($D24="M",IF(Y24&gt;'WMA2010'!$C$46,IF(Y24&lt;&gt;"",INT(('WMA2010'!$B$46*(INT(100*Y24)/100-'WMA2010'!$C$46)^'WMA2010'!$D$46)),0),0),IF(Y24&lt;&gt;"",IF(Y24&gt;'WMA2010'!$C$53,INT(('WMA2010'!$B$53*(INT(100*Y24)/100-'WMA2010'!$C$53)^'WMA2010'!$D$53)),0),0))</f>
        <v>0</v>
      </c>
      <c r="AB24" s="76">
        <f>IF(Y24&lt;&gt;"",IF($D24&lt;&gt;"",IF($D24="M",IF(Z24&gt;'WMA2010'!$C$46,INT('WMA2010'!$B$46*((INT(100*Z24))/100-'WMA2010'!$C$46)^'WMA2010'!$D$46),0),IF(Z24&gt;'WMA2010'!$C$53,INT('WMA2010'!$B$53*((INT(100*Z24))/100-'WMA2010'!$C$53)^'WMA2010'!$D$53),0)),""),0)</f>
        <v>0</v>
      </c>
      <c r="AC24" s="56"/>
      <c r="AD24" s="57">
        <f>IF(AC24&lt;&gt;"",INT(100*VLOOKUP($G24,'WMA2010'!$A$2:$F$40,AC$6,0)*AC24)/100,0)</f>
        <v>0</v>
      </c>
      <c r="AE24" s="58">
        <f>IF($D24="M",IF(AC24&gt;'WMA2010'!$C$47,IF(AC24&lt;&gt;"",INT(('WMA2010'!$B$47*(INT(100*AC24)/100-'WMA2010'!$C$47)^'WMA2010'!$D$47)),0),0),IF(AC24&lt;&gt;"",IF(AC24&gt;'WMA2010'!$C$54,INT(('WMA2010'!$B$54*(INT(100*AC24)/100-'WMA2010'!$C$54)^'WMA2010'!$D$54)),0),0))</f>
        <v>0</v>
      </c>
      <c r="AF24" s="76">
        <f>IF(AC24&lt;&gt;"",IF($D24&lt;&gt;"",IF($D24="M",IF(AD24&gt;'WMA2010'!$C$47,INT('WMA2010'!$B$47*((INT(100*AD24))/100-'WMA2010'!$C$47)^'WMA2010'!$D$47),0),IF(AD24&gt;'WMA2010'!$C$54,INT('WMA2010'!$B$54*((INT(100*AD24))/100-'WMA2010'!$C$54)^'WMA2010'!$D$54),0)),""),0)</f>
        <v>0</v>
      </c>
      <c r="AG24" s="59" t="str">
        <f>IF(AND(D24&lt;&gt;"",E24&lt;&gt;""),IF($D24="M",VLOOKUP($F24,kategorie!$A$2:$N$105,3),VLOOKUP($F24,kategorie!$A$2:$N$105,10)),"")</f>
        <v/>
      </c>
      <c r="AH24" s="59" t="str">
        <f>IF(AND(D24&lt;&gt;"",E24&lt;&gt;""),IF($D24="M",VLOOKUP($F24,kategorie!$A$2:$N$105,4),VLOOKUP($F24,kategorie!$A$2:$N$105,11)),"")</f>
        <v/>
      </c>
      <c r="AI24" s="59" t="str">
        <f>IF(AND(D24&lt;&gt;"",E24&lt;&gt;""),IF($D24="M",VLOOKUP($F24,kategorie!$A$2:$N$105,5),VLOOKUP($F24,kategorie!$A$2:$N$105,12)),"")</f>
        <v/>
      </c>
      <c r="AJ24" s="59" t="str">
        <f>IF(AND(D24&lt;&gt;"",E24&lt;&gt;""),IF($D24="M",VLOOKUP($F24,kategorie!$A$2:$N$105,6),VLOOKUP($F24,kategorie!$A$2:$N$105,13)),"")</f>
        <v/>
      </c>
      <c r="AK24" s="59" t="str">
        <f>IF(AND(D24&lt;&gt;"",E24&lt;&gt;""),IF($D24="M",VLOOKUP($F24,kategorie!$A$2:$N$105,7),VLOOKUP($F24,kategorie!$A$2:$N$105,14)),"")</f>
        <v/>
      </c>
    </row>
    <row r="25" spans="1:38" x14ac:dyDescent="0.2">
      <c r="A25" s="47" t="str">
        <f t="shared" si="4"/>
        <v/>
      </c>
      <c r="B25" s="48" t="str">
        <f t="shared" si="5"/>
        <v/>
      </c>
      <c r="C25" s="49" t="str">
        <f t="shared" si="0"/>
        <v/>
      </c>
      <c r="D25" s="50"/>
      <c r="E25" s="51"/>
      <c r="F25" s="75" t="str">
        <f t="shared" si="1"/>
        <v/>
      </c>
      <c r="G25" s="52" t="str">
        <f>IF(AND(D25&lt;&gt;"",E25&lt;&gt;""),IF(D25="M",VLOOKUP(F25,kategorie!$A$2:$N$105,2),VLOOKUP(F25,kategorie!$A$2:$N$105,9)),"")</f>
        <v/>
      </c>
      <c r="H25" s="79"/>
      <c r="I25" s="79"/>
      <c r="J25" s="53"/>
      <c r="K25" s="54" t="str">
        <f t="shared" si="2"/>
        <v/>
      </c>
      <c r="L25" s="55" t="str">
        <f t="shared" si="3"/>
        <v/>
      </c>
      <c r="M25" s="56"/>
      <c r="N25" s="57">
        <f>IF(M25&lt;&gt;"",INT(100*VLOOKUP($G25,'WMA2010'!$A$2:$F$40,M$6,0)*M25)/100,0)</f>
        <v>0</v>
      </c>
      <c r="O25" s="58">
        <f>IF($D25="M",IF(M25&gt;'WMA2010'!$C$43,IF(M25&lt;&gt;"",INT(('WMA2010'!$B$43*(INT(100*M25)/100-'WMA2010'!$C$43)^'WMA2010'!$D$43)),0),0),IF(M25&lt;&gt;"",IF(M25&gt;'WMA2010'!$C$43,INT(('WMA2010'!$B$50*(INT(100*M25)/100-'WMA2010'!$C$50)^'WMA2010'!$D$50)),0),0))</f>
        <v>0</v>
      </c>
      <c r="P25" s="76">
        <f>IF(M25&lt;&gt;"",IF($D25&lt;&gt;"",IF($D25="M",IF(N25&gt;'WMA2010'!$C$43,INT('WMA2010'!$B$43*((INT(100*N25))/100-'WMA2010'!$C$43)^'WMA2010'!$D$43),0),IF(N25&gt;'WMA2010'!$C$50,INT('WMA2010'!$B$50*((INT(100*N25))/100-'WMA2010'!$C$50)^'WMA2010'!$D$50),0)),""),0)</f>
        <v>0</v>
      </c>
      <c r="Q25" s="56"/>
      <c r="R25" s="57">
        <f>IF(Q25&lt;&gt;"",INT(100*VLOOKUP($G25,'WMA2010'!$A$2:$F$40,Q$6,0)*Q25)/100,0)</f>
        <v>0</v>
      </c>
      <c r="S25" s="58">
        <f>IF($D25="M",IF(Q25&gt;'WMA2010'!$C$44,IF(Q25&lt;&gt;"",INT(('WMA2010'!$B$44*(INT(100*Q25)/100-'WMA2010'!$C$44)^'WMA2010'!$D$44)),0),0),IF(Q25&lt;&gt;"",IF(Q25&gt;'WMA2010'!$C$44,INT(('WMA2010'!$B$51*(INT(100*Q25)/100-'WMA2010'!$C$51)^'WMA2010'!$D$51)),0),0))</f>
        <v>0</v>
      </c>
      <c r="T25" s="76">
        <f>IF(Q25&lt;&gt;"",IF($D25&lt;&gt;"",IF($D25="M",IF(R25&gt;'WMA2010'!$C$44,INT('WMA2010'!$B$44*((INT(100*R25))/100-'WMA2010'!$C$44)^'WMA2010'!$D$44),0),IF(R25&gt;'WMA2010'!$C$51,INT('WMA2010'!$B$51*((INT(100*R25))/100-'WMA2010'!$C$51)^'WMA2010'!$D$51),0)),""),0)</f>
        <v>0</v>
      </c>
      <c r="U25" s="56"/>
      <c r="V25" s="57">
        <f>IF(U25&lt;&gt;"",INT(100*VLOOKUP($G25,'WMA2010'!$A$2:$F$40,U$6,0)*U25)/100,0)</f>
        <v>0</v>
      </c>
      <c r="W25" s="58">
        <f>IF($D25="M",IF(U25&gt;'WMA2010'!$C$45,IF(U25&lt;&gt;"",INT(('WMA2010'!$B$45*(INT(100*U25)/100-'WMA2010'!$C$45)^'WMA2010'!$D$45)),0),0),IF(U25&lt;&gt;"",IF(U25&gt;'WMA2010'!$C$52,INT(('WMA2010'!$B$52*(INT(100*U25)/100-'WMA2010'!$C$52)^'WMA2010'!$D$52)),0),0))</f>
        <v>0</v>
      </c>
      <c r="X25" s="76">
        <f>IF(U25&lt;&gt;"",IF($D25&lt;&gt;"",IF($D25="M",IF(V25&gt;'WMA2010'!$C$45,INT('WMA2010'!$B$45*((INT(100*V25))/100-'WMA2010'!$C$45)^'WMA2010'!$D$45),0),IF(V25&gt;'WMA2010'!$C$52,INT('WMA2010'!$B$52*((INT(100*V25))/100-'WMA2010'!$C$52)^'WMA2010'!$D$52),0)),""),0)</f>
        <v>0</v>
      </c>
      <c r="Y25" s="56"/>
      <c r="Z25" s="57">
        <f>IF(Y25&lt;&gt;"",INT(100*VLOOKUP($G25,'WMA2010'!$A$2:$F$40,Y$6,0)*Y25)/100,0)</f>
        <v>0</v>
      </c>
      <c r="AA25" s="58">
        <f>IF($D25="M",IF(Y25&gt;'WMA2010'!$C$46,IF(Y25&lt;&gt;"",INT(('WMA2010'!$B$46*(INT(100*Y25)/100-'WMA2010'!$C$46)^'WMA2010'!$D$46)),0),0),IF(Y25&lt;&gt;"",IF(Y25&gt;'WMA2010'!$C$53,INT(('WMA2010'!$B$53*(INT(100*Y25)/100-'WMA2010'!$C$53)^'WMA2010'!$D$53)),0),0))</f>
        <v>0</v>
      </c>
      <c r="AB25" s="76">
        <f>IF(Y25&lt;&gt;"",IF($D25&lt;&gt;"",IF($D25="M",IF(Z25&gt;'WMA2010'!$C$46,INT('WMA2010'!$B$46*((INT(100*Z25))/100-'WMA2010'!$C$46)^'WMA2010'!$D$46),0),IF(Z25&gt;'WMA2010'!$C$53,INT('WMA2010'!$B$53*((INT(100*Z25))/100-'WMA2010'!$C$53)^'WMA2010'!$D$53),0)),""),0)</f>
        <v>0</v>
      </c>
      <c r="AC25" s="56"/>
      <c r="AD25" s="57">
        <f>IF(AC25&lt;&gt;"",INT(100*VLOOKUP($G25,'WMA2010'!$A$2:$F$40,AC$6,0)*AC25)/100,0)</f>
        <v>0</v>
      </c>
      <c r="AE25" s="58">
        <f>IF($D25="M",IF(AC25&gt;'WMA2010'!$C$47,IF(AC25&lt;&gt;"",INT(('WMA2010'!$B$47*(INT(100*AC25)/100-'WMA2010'!$C$47)^'WMA2010'!$D$47)),0),0),IF(AC25&lt;&gt;"",IF(AC25&gt;'WMA2010'!$C$54,INT(('WMA2010'!$B$54*(INT(100*AC25)/100-'WMA2010'!$C$54)^'WMA2010'!$D$54)),0),0))</f>
        <v>0</v>
      </c>
      <c r="AF25" s="76">
        <f>IF(AC25&lt;&gt;"",IF($D25&lt;&gt;"",IF($D25="M",IF(AD25&gt;'WMA2010'!$C$47,INT('WMA2010'!$B$47*((INT(100*AD25))/100-'WMA2010'!$C$47)^'WMA2010'!$D$47),0),IF(AD25&gt;'WMA2010'!$C$54,INT('WMA2010'!$B$54*((INT(100*AD25))/100-'WMA2010'!$C$54)^'WMA2010'!$D$54),0)),""),0)</f>
        <v>0</v>
      </c>
      <c r="AG25" s="59" t="str">
        <f>IF(AND(D25&lt;&gt;"",E25&lt;&gt;""),IF($D25="M",VLOOKUP($F25,kategorie!$A$2:$N$105,3),VLOOKUP($F25,kategorie!$A$2:$N$105,10)),"")</f>
        <v/>
      </c>
      <c r="AH25" s="59" t="str">
        <f>IF(AND(D25&lt;&gt;"",E25&lt;&gt;""),IF($D25="M",VLOOKUP($F25,kategorie!$A$2:$N$105,4),VLOOKUP($F25,kategorie!$A$2:$N$105,11)),"")</f>
        <v/>
      </c>
      <c r="AI25" s="59" t="str">
        <f>IF(AND(D25&lt;&gt;"",E25&lt;&gt;""),IF($D25="M",VLOOKUP($F25,kategorie!$A$2:$N$105,5),VLOOKUP($F25,kategorie!$A$2:$N$105,12)),"")</f>
        <v/>
      </c>
      <c r="AJ25" s="59" t="str">
        <f>IF(AND(D25&lt;&gt;"",E25&lt;&gt;""),IF($D25="M",VLOOKUP($F25,kategorie!$A$2:$N$105,6),VLOOKUP($F25,kategorie!$A$2:$N$105,13)),"")</f>
        <v/>
      </c>
      <c r="AK25" s="59" t="str">
        <f>IF(AND(D25&lt;&gt;"",E25&lt;&gt;""),IF($D25="M",VLOOKUP($F25,kategorie!$A$2:$N$105,7),VLOOKUP($F25,kategorie!$A$2:$N$105,14)),"")</f>
        <v/>
      </c>
    </row>
    <row r="26" spans="1:38" x14ac:dyDescent="0.2">
      <c r="A26" s="47" t="str">
        <f t="shared" si="4"/>
        <v/>
      </c>
      <c r="B26" s="48" t="str">
        <f t="shared" si="5"/>
        <v/>
      </c>
      <c r="C26" s="49" t="str">
        <f t="shared" si="0"/>
        <v/>
      </c>
      <c r="D26" s="50"/>
      <c r="E26" s="51"/>
      <c r="F26" s="75" t="str">
        <f t="shared" si="1"/>
        <v/>
      </c>
      <c r="G26" s="52" t="str">
        <f>IF(AND(D26&lt;&gt;"",E26&lt;&gt;""),IF(D26="M",VLOOKUP(F26,kategorie!$A$2:$N$105,2),VLOOKUP(F26,kategorie!$A$2:$N$105,9)),"")</f>
        <v/>
      </c>
      <c r="H26" s="79"/>
      <c r="I26" s="79"/>
      <c r="J26" s="53"/>
      <c r="K26" s="54" t="str">
        <f t="shared" si="2"/>
        <v/>
      </c>
      <c r="L26" s="55" t="str">
        <f t="shared" si="3"/>
        <v/>
      </c>
      <c r="M26" s="56"/>
      <c r="N26" s="57">
        <f>IF(M26&lt;&gt;"",INT(100*VLOOKUP($G26,'WMA2010'!$A$2:$F$40,M$6,0)*M26)/100,0)</f>
        <v>0</v>
      </c>
      <c r="O26" s="58">
        <f>IF($D26="M",IF(M26&gt;'WMA2010'!$C$43,IF(M26&lt;&gt;"",INT(('WMA2010'!$B$43*(INT(100*M26)/100-'WMA2010'!$C$43)^'WMA2010'!$D$43)),0),0),IF(M26&lt;&gt;"",IF(M26&gt;'WMA2010'!$C$43,INT(('WMA2010'!$B$50*(INT(100*M26)/100-'WMA2010'!$C$50)^'WMA2010'!$D$50)),0),0))</f>
        <v>0</v>
      </c>
      <c r="P26" s="76">
        <f>IF(M26&lt;&gt;"",IF($D26&lt;&gt;"",IF($D26="M",IF(N26&gt;'WMA2010'!$C$43,INT('WMA2010'!$B$43*((INT(100*N26))/100-'WMA2010'!$C$43)^'WMA2010'!$D$43),0),IF(N26&gt;'WMA2010'!$C$50,INT('WMA2010'!$B$50*((INT(100*N26))/100-'WMA2010'!$C$50)^'WMA2010'!$D$50),0)),""),0)</f>
        <v>0</v>
      </c>
      <c r="Q26" s="56"/>
      <c r="R26" s="57">
        <f>IF(Q26&lt;&gt;"",INT(100*VLOOKUP($G26,'WMA2010'!$A$2:$F$40,Q$6,0)*Q26)/100,0)</f>
        <v>0</v>
      </c>
      <c r="S26" s="58">
        <f>IF($D26="M",IF(Q26&gt;'WMA2010'!$C$44,IF(Q26&lt;&gt;"",INT(('WMA2010'!$B$44*(INT(100*Q26)/100-'WMA2010'!$C$44)^'WMA2010'!$D$44)),0),0),IF(Q26&lt;&gt;"",IF(Q26&gt;'WMA2010'!$C$44,INT(('WMA2010'!$B$51*(INT(100*Q26)/100-'WMA2010'!$C$51)^'WMA2010'!$D$51)),0),0))</f>
        <v>0</v>
      </c>
      <c r="T26" s="76">
        <f>IF(Q26&lt;&gt;"",IF($D26&lt;&gt;"",IF($D26="M",IF(R26&gt;'WMA2010'!$C$44,INT('WMA2010'!$B$44*((INT(100*R26))/100-'WMA2010'!$C$44)^'WMA2010'!$D$44),0),IF(R26&gt;'WMA2010'!$C$51,INT('WMA2010'!$B$51*((INT(100*R26))/100-'WMA2010'!$C$51)^'WMA2010'!$D$51),0)),""),0)</f>
        <v>0</v>
      </c>
      <c r="U26" s="56"/>
      <c r="V26" s="57">
        <f>IF(U26&lt;&gt;"",INT(100*VLOOKUP($G26,'WMA2010'!$A$2:$F$40,U$6,0)*U26)/100,0)</f>
        <v>0</v>
      </c>
      <c r="W26" s="58">
        <f>IF($D26="M",IF(U26&gt;'WMA2010'!$C$45,IF(U26&lt;&gt;"",INT(('WMA2010'!$B$45*(INT(100*U26)/100-'WMA2010'!$C$45)^'WMA2010'!$D$45)),0),0),IF(U26&lt;&gt;"",IF(U26&gt;'WMA2010'!$C$52,INT(('WMA2010'!$B$52*(INT(100*U26)/100-'WMA2010'!$C$52)^'WMA2010'!$D$52)),0),0))</f>
        <v>0</v>
      </c>
      <c r="X26" s="76">
        <f>IF(U26&lt;&gt;"",IF($D26&lt;&gt;"",IF($D26="M",IF(V26&gt;'WMA2010'!$C$45,INT('WMA2010'!$B$45*((INT(100*V26))/100-'WMA2010'!$C$45)^'WMA2010'!$D$45),0),IF(V26&gt;'WMA2010'!$C$52,INT('WMA2010'!$B$52*((INT(100*V26))/100-'WMA2010'!$C$52)^'WMA2010'!$D$52),0)),""),0)</f>
        <v>0</v>
      </c>
      <c r="Y26" s="56"/>
      <c r="Z26" s="57">
        <f>IF(Y26&lt;&gt;"",INT(100*VLOOKUP($G26,'WMA2010'!$A$2:$F$40,Y$6,0)*Y26)/100,0)</f>
        <v>0</v>
      </c>
      <c r="AA26" s="58">
        <f>IF($D26="M",IF(Y26&gt;'WMA2010'!$C$46,IF(Y26&lt;&gt;"",INT(('WMA2010'!$B$46*(INT(100*Y26)/100-'WMA2010'!$C$46)^'WMA2010'!$D$46)),0),0),IF(Y26&lt;&gt;"",IF(Y26&gt;'WMA2010'!$C$53,INT(('WMA2010'!$B$53*(INT(100*Y26)/100-'WMA2010'!$C$53)^'WMA2010'!$D$53)),0),0))</f>
        <v>0</v>
      </c>
      <c r="AB26" s="76">
        <f>IF(Y26&lt;&gt;"",IF($D26&lt;&gt;"",IF($D26="M",IF(Z26&gt;'WMA2010'!$C$46,INT('WMA2010'!$B$46*((INT(100*Z26))/100-'WMA2010'!$C$46)^'WMA2010'!$D$46),0),IF(Z26&gt;'WMA2010'!$C$53,INT('WMA2010'!$B$53*((INT(100*Z26))/100-'WMA2010'!$C$53)^'WMA2010'!$D$53),0)),""),0)</f>
        <v>0</v>
      </c>
      <c r="AC26" s="56"/>
      <c r="AD26" s="57">
        <f>IF(AC26&lt;&gt;"",INT(100*VLOOKUP($G26,'WMA2010'!$A$2:$F$40,AC$6,0)*AC26)/100,0)</f>
        <v>0</v>
      </c>
      <c r="AE26" s="58">
        <f>IF($D26="M",IF(AC26&gt;'WMA2010'!$C$47,IF(AC26&lt;&gt;"",INT(('WMA2010'!$B$47*(INT(100*AC26)/100-'WMA2010'!$C$47)^'WMA2010'!$D$47)),0),0),IF(AC26&lt;&gt;"",IF(AC26&gt;'WMA2010'!$C$54,INT(('WMA2010'!$B$54*(INT(100*AC26)/100-'WMA2010'!$C$54)^'WMA2010'!$D$54)),0),0))</f>
        <v>0</v>
      </c>
      <c r="AF26" s="76">
        <f>IF(AC26&lt;&gt;"",IF($D26&lt;&gt;"",IF($D26="M",IF(AD26&gt;'WMA2010'!$C$47,INT('WMA2010'!$B$47*((INT(100*AD26))/100-'WMA2010'!$C$47)^'WMA2010'!$D$47),0),IF(AD26&gt;'WMA2010'!$C$54,INT('WMA2010'!$B$54*((INT(100*AD26))/100-'WMA2010'!$C$54)^'WMA2010'!$D$54),0)),""),0)</f>
        <v>0</v>
      </c>
      <c r="AG26" s="59" t="str">
        <f>IF(AND(D26&lt;&gt;"",E26&lt;&gt;""),IF($D26="M",VLOOKUP($F26,kategorie!$A$2:$N$105,3),VLOOKUP($F26,kategorie!$A$2:$N$105,10)),"")</f>
        <v/>
      </c>
      <c r="AH26" s="59" t="str">
        <f>IF(AND(D26&lt;&gt;"",E26&lt;&gt;""),IF($D26="M",VLOOKUP($F26,kategorie!$A$2:$N$105,4),VLOOKUP($F26,kategorie!$A$2:$N$105,11)),"")</f>
        <v/>
      </c>
      <c r="AI26" s="59" t="str">
        <f>IF(AND(D26&lt;&gt;"",E26&lt;&gt;""),IF($D26="M",VLOOKUP($F26,kategorie!$A$2:$N$105,5),VLOOKUP($F26,kategorie!$A$2:$N$105,12)),"")</f>
        <v/>
      </c>
      <c r="AJ26" s="59" t="str">
        <f>IF(AND(D26&lt;&gt;"",E26&lt;&gt;""),IF($D26="M",VLOOKUP($F26,kategorie!$A$2:$N$105,6),VLOOKUP($F26,kategorie!$A$2:$N$105,13)),"")</f>
        <v/>
      </c>
      <c r="AK26" s="59" t="str">
        <f>IF(AND(D26&lt;&gt;"",E26&lt;&gt;""),IF($D26="M",VLOOKUP($F26,kategorie!$A$2:$N$105,7),VLOOKUP($F26,kategorie!$A$2:$N$105,14)),"")</f>
        <v/>
      </c>
    </row>
    <row r="27" spans="1:38" x14ac:dyDescent="0.2">
      <c r="A27" s="47" t="str">
        <f t="shared" si="4"/>
        <v/>
      </c>
      <c r="B27" s="48" t="str">
        <f t="shared" si="5"/>
        <v/>
      </c>
      <c r="C27" s="49" t="str">
        <f t="shared" si="0"/>
        <v/>
      </c>
      <c r="D27" s="50"/>
      <c r="E27" s="51"/>
      <c r="F27" s="75" t="str">
        <f t="shared" si="1"/>
        <v/>
      </c>
      <c r="G27" s="52" t="str">
        <f>IF(AND(D27&lt;&gt;"",E27&lt;&gt;""),IF(D27="M",VLOOKUP(F27,kategorie!$A$2:$N$105,2),VLOOKUP(F27,kategorie!$A$2:$N$105,9)),"")</f>
        <v/>
      </c>
      <c r="H27" s="79"/>
      <c r="I27" s="79"/>
      <c r="J27" s="53"/>
      <c r="K27" s="54" t="str">
        <f t="shared" si="2"/>
        <v/>
      </c>
      <c r="L27" s="55" t="str">
        <f t="shared" si="3"/>
        <v/>
      </c>
      <c r="M27" s="56"/>
      <c r="N27" s="57">
        <f>IF(M27&lt;&gt;"",INT(100*VLOOKUP($G27,'WMA2010'!$A$2:$F$40,M$6,0)*M27)/100,0)</f>
        <v>0</v>
      </c>
      <c r="O27" s="58">
        <f>IF($D27="M",IF(M27&gt;'WMA2010'!$C$43,IF(M27&lt;&gt;"",INT(('WMA2010'!$B$43*(INT(100*M27)/100-'WMA2010'!$C$43)^'WMA2010'!$D$43)),0),0),IF(M27&lt;&gt;"",IF(M27&gt;'WMA2010'!$C$43,INT(('WMA2010'!$B$50*(INT(100*M27)/100-'WMA2010'!$C$50)^'WMA2010'!$D$50)),0),0))</f>
        <v>0</v>
      </c>
      <c r="P27" s="76">
        <f>IF(M27&lt;&gt;"",IF($D27&lt;&gt;"",IF($D27="M",IF(N27&gt;'WMA2010'!$C$43,INT('WMA2010'!$B$43*((INT(100*N27))/100-'WMA2010'!$C$43)^'WMA2010'!$D$43),0),IF(N27&gt;'WMA2010'!$C$50,INT('WMA2010'!$B$50*((INT(100*N27))/100-'WMA2010'!$C$50)^'WMA2010'!$D$50),0)),""),0)</f>
        <v>0</v>
      </c>
      <c r="Q27" s="56"/>
      <c r="R27" s="57">
        <f>IF(Q27&lt;&gt;"",INT(100*VLOOKUP($G27,'WMA2010'!$A$2:$F$40,Q$6,0)*Q27)/100,0)</f>
        <v>0</v>
      </c>
      <c r="S27" s="58">
        <f>IF($D27="M",IF(Q27&gt;'WMA2010'!$C$44,IF(Q27&lt;&gt;"",INT(('WMA2010'!$B$44*(INT(100*Q27)/100-'WMA2010'!$C$44)^'WMA2010'!$D$44)),0),0),IF(Q27&lt;&gt;"",IF(Q27&gt;'WMA2010'!$C$44,INT(('WMA2010'!$B$51*(INT(100*Q27)/100-'WMA2010'!$C$51)^'WMA2010'!$D$51)),0),0))</f>
        <v>0</v>
      </c>
      <c r="T27" s="76">
        <f>IF(Q27&lt;&gt;"",IF($D27&lt;&gt;"",IF($D27="M",IF(R27&gt;'WMA2010'!$C$44,INT('WMA2010'!$B$44*((INT(100*R27))/100-'WMA2010'!$C$44)^'WMA2010'!$D$44),0),IF(R27&gt;'WMA2010'!$C$51,INT('WMA2010'!$B$51*((INT(100*R27))/100-'WMA2010'!$C$51)^'WMA2010'!$D$51),0)),""),0)</f>
        <v>0</v>
      </c>
      <c r="U27" s="56"/>
      <c r="V27" s="57">
        <f>IF(U27&lt;&gt;"",INT(100*VLOOKUP($G27,'WMA2010'!$A$2:$F$40,U$6,0)*U27)/100,0)</f>
        <v>0</v>
      </c>
      <c r="W27" s="58">
        <f>IF($D27="M",IF(U27&gt;'WMA2010'!$C$45,IF(U27&lt;&gt;"",INT(('WMA2010'!$B$45*(INT(100*U27)/100-'WMA2010'!$C$45)^'WMA2010'!$D$45)),0),0),IF(U27&lt;&gt;"",IF(U27&gt;'WMA2010'!$C$52,INT(('WMA2010'!$B$52*(INT(100*U27)/100-'WMA2010'!$C$52)^'WMA2010'!$D$52)),0),0))</f>
        <v>0</v>
      </c>
      <c r="X27" s="76">
        <f>IF(U27&lt;&gt;"",IF($D27&lt;&gt;"",IF($D27="M",IF(V27&gt;'WMA2010'!$C$45,INT('WMA2010'!$B$45*((INT(100*V27))/100-'WMA2010'!$C$45)^'WMA2010'!$D$45),0),IF(V27&gt;'WMA2010'!$C$52,INT('WMA2010'!$B$52*((INT(100*V27))/100-'WMA2010'!$C$52)^'WMA2010'!$D$52),0)),""),0)</f>
        <v>0</v>
      </c>
      <c r="Y27" s="56"/>
      <c r="Z27" s="57">
        <f>IF(Y27&lt;&gt;"",INT(100*VLOOKUP($G27,'WMA2010'!$A$2:$F$40,Y$6,0)*Y27)/100,0)</f>
        <v>0</v>
      </c>
      <c r="AA27" s="58">
        <f>IF($D27="M",IF(Y27&gt;'WMA2010'!$C$46,IF(Y27&lt;&gt;"",INT(('WMA2010'!$B$46*(INT(100*Y27)/100-'WMA2010'!$C$46)^'WMA2010'!$D$46)),0),0),IF(Y27&lt;&gt;"",IF(Y27&gt;'WMA2010'!$C$53,INT(('WMA2010'!$B$53*(INT(100*Y27)/100-'WMA2010'!$C$53)^'WMA2010'!$D$53)),0),0))</f>
        <v>0</v>
      </c>
      <c r="AB27" s="76">
        <f>IF(Y27&lt;&gt;"",IF($D27&lt;&gt;"",IF($D27="M",IF(Z27&gt;'WMA2010'!$C$46,INT('WMA2010'!$B$46*((INT(100*Z27))/100-'WMA2010'!$C$46)^'WMA2010'!$D$46),0),IF(Z27&gt;'WMA2010'!$C$53,INT('WMA2010'!$B$53*((INT(100*Z27))/100-'WMA2010'!$C$53)^'WMA2010'!$D$53),0)),""),0)</f>
        <v>0</v>
      </c>
      <c r="AC27" s="56"/>
      <c r="AD27" s="57">
        <f>IF(AC27&lt;&gt;"",INT(100*VLOOKUP($G27,'WMA2010'!$A$2:$F$40,AC$6,0)*AC27)/100,0)</f>
        <v>0</v>
      </c>
      <c r="AE27" s="58">
        <f>IF($D27="M",IF(AC27&gt;'WMA2010'!$C$47,IF(AC27&lt;&gt;"",INT(('WMA2010'!$B$47*(INT(100*AC27)/100-'WMA2010'!$C$47)^'WMA2010'!$D$47)),0),0),IF(AC27&lt;&gt;"",IF(AC27&gt;'WMA2010'!$C$54,INT(('WMA2010'!$B$54*(INT(100*AC27)/100-'WMA2010'!$C$54)^'WMA2010'!$D$54)),0),0))</f>
        <v>0</v>
      </c>
      <c r="AF27" s="76">
        <f>IF(AC27&lt;&gt;"",IF($D27&lt;&gt;"",IF($D27="M",IF(AD27&gt;'WMA2010'!$C$47,INT('WMA2010'!$B$47*((INT(100*AD27))/100-'WMA2010'!$C$47)^'WMA2010'!$D$47),0),IF(AD27&gt;'WMA2010'!$C$54,INT('WMA2010'!$B$54*((INT(100*AD27))/100-'WMA2010'!$C$54)^'WMA2010'!$D$54),0)),""),0)</f>
        <v>0</v>
      </c>
      <c r="AG27" s="59" t="str">
        <f>IF(AND(D27&lt;&gt;"",E27&lt;&gt;""),IF($D27="M",VLOOKUP($F27,kategorie!$A$2:$N$105,3),VLOOKUP($F27,kategorie!$A$2:$N$105,10)),"")</f>
        <v/>
      </c>
      <c r="AH27" s="59" t="str">
        <f>IF(AND(D27&lt;&gt;"",E27&lt;&gt;""),IF($D27="M",VLOOKUP($F27,kategorie!$A$2:$N$105,4),VLOOKUP($F27,kategorie!$A$2:$N$105,11)),"")</f>
        <v/>
      </c>
      <c r="AI27" s="59" t="str">
        <f>IF(AND(D27&lt;&gt;"",E27&lt;&gt;""),IF($D27="M",VLOOKUP($F27,kategorie!$A$2:$N$105,5),VLOOKUP($F27,kategorie!$A$2:$N$105,12)),"")</f>
        <v/>
      </c>
      <c r="AJ27" s="59" t="str">
        <f>IF(AND(D27&lt;&gt;"",E27&lt;&gt;""),IF($D27="M",VLOOKUP($F27,kategorie!$A$2:$N$105,6),VLOOKUP($F27,kategorie!$A$2:$N$105,13)),"")</f>
        <v/>
      </c>
      <c r="AK27" s="59" t="str">
        <f>IF(AND(D27&lt;&gt;"",E27&lt;&gt;""),IF($D27="M",VLOOKUP($F27,kategorie!$A$2:$N$105,7),VLOOKUP($F27,kategorie!$A$2:$N$105,14)),"")</f>
        <v/>
      </c>
    </row>
    <row r="28" spans="1:38" x14ac:dyDescent="0.2">
      <c r="A28" s="47" t="str">
        <f t="shared" si="4"/>
        <v/>
      </c>
      <c r="B28" s="48" t="str">
        <f t="shared" si="5"/>
        <v/>
      </c>
      <c r="C28" s="49" t="str">
        <f t="shared" si="0"/>
        <v/>
      </c>
      <c r="D28" s="50"/>
      <c r="E28" s="51"/>
      <c r="F28" s="75" t="str">
        <f t="shared" si="1"/>
        <v/>
      </c>
      <c r="G28" s="52" t="str">
        <f>IF(AND(D28&lt;&gt;"",E28&lt;&gt;""),IF(D28="M",VLOOKUP(F28,kategorie!$A$2:$N$105,2),VLOOKUP(F28,kategorie!$A$2:$N$105,9)),"")</f>
        <v/>
      </c>
      <c r="H28" s="79"/>
      <c r="I28" s="79"/>
      <c r="J28" s="53"/>
      <c r="K28" s="54" t="str">
        <f t="shared" si="2"/>
        <v/>
      </c>
      <c r="L28" s="55" t="str">
        <f t="shared" si="3"/>
        <v/>
      </c>
      <c r="M28" s="56"/>
      <c r="N28" s="57">
        <f>IF(M28&lt;&gt;"",INT(100*VLOOKUP($G28,'WMA2010'!$A$2:$F$40,M$6,0)*M28)/100,0)</f>
        <v>0</v>
      </c>
      <c r="O28" s="58">
        <f>IF($D28="M",IF(M28&gt;'WMA2010'!$C$43,IF(M28&lt;&gt;"",INT(('WMA2010'!$B$43*(INT(100*M28)/100-'WMA2010'!$C$43)^'WMA2010'!$D$43)),0),0),IF(M28&lt;&gt;"",IF(M28&gt;'WMA2010'!$C$43,INT(('WMA2010'!$B$50*(INT(100*M28)/100-'WMA2010'!$C$50)^'WMA2010'!$D$50)),0),0))</f>
        <v>0</v>
      </c>
      <c r="P28" s="76">
        <f>IF(M28&lt;&gt;"",IF($D28&lt;&gt;"",IF($D28="M",IF(N28&gt;'WMA2010'!$C$43,INT('WMA2010'!$B$43*((INT(100*N28))/100-'WMA2010'!$C$43)^'WMA2010'!$D$43),0),IF(N28&gt;'WMA2010'!$C$50,INT('WMA2010'!$B$50*((INT(100*N28))/100-'WMA2010'!$C$50)^'WMA2010'!$D$50),0)),""),0)</f>
        <v>0</v>
      </c>
      <c r="Q28" s="56"/>
      <c r="R28" s="57">
        <f>IF(Q28&lt;&gt;"",INT(100*VLOOKUP($G28,'WMA2010'!$A$2:$F$40,Q$6,0)*Q28)/100,0)</f>
        <v>0</v>
      </c>
      <c r="S28" s="58">
        <f>IF($D28="M",IF(Q28&gt;'WMA2010'!$C$44,IF(Q28&lt;&gt;"",INT(('WMA2010'!$B$44*(INT(100*Q28)/100-'WMA2010'!$C$44)^'WMA2010'!$D$44)),0),0),IF(Q28&lt;&gt;"",IF(Q28&gt;'WMA2010'!$C$44,INT(('WMA2010'!$B$51*(INT(100*Q28)/100-'WMA2010'!$C$51)^'WMA2010'!$D$51)),0),0))</f>
        <v>0</v>
      </c>
      <c r="T28" s="76">
        <f>IF(Q28&lt;&gt;"",IF($D28&lt;&gt;"",IF($D28="M",IF(R28&gt;'WMA2010'!$C$44,INT('WMA2010'!$B$44*((INT(100*R28))/100-'WMA2010'!$C$44)^'WMA2010'!$D$44),0),IF(R28&gt;'WMA2010'!$C$51,INT('WMA2010'!$B$51*((INT(100*R28))/100-'WMA2010'!$C$51)^'WMA2010'!$D$51),0)),""),0)</f>
        <v>0</v>
      </c>
      <c r="U28" s="56"/>
      <c r="V28" s="57">
        <f>IF(U28&lt;&gt;"",INT(100*VLOOKUP($G28,'WMA2010'!$A$2:$F$40,U$6,0)*U28)/100,0)</f>
        <v>0</v>
      </c>
      <c r="W28" s="58">
        <f>IF($D28="M",IF(U28&gt;'WMA2010'!$C$45,IF(U28&lt;&gt;"",INT(('WMA2010'!$B$45*(INT(100*U28)/100-'WMA2010'!$C$45)^'WMA2010'!$D$45)),0),0),IF(U28&lt;&gt;"",IF(U28&gt;'WMA2010'!$C$52,INT(('WMA2010'!$B$52*(INT(100*U28)/100-'WMA2010'!$C$52)^'WMA2010'!$D$52)),0),0))</f>
        <v>0</v>
      </c>
      <c r="X28" s="76">
        <f>IF(U28&lt;&gt;"",IF($D28&lt;&gt;"",IF($D28="M",IF(V28&gt;'WMA2010'!$C$45,INT('WMA2010'!$B$45*((INT(100*V28))/100-'WMA2010'!$C$45)^'WMA2010'!$D$45),0),IF(V28&gt;'WMA2010'!$C$52,INT('WMA2010'!$B$52*((INT(100*V28))/100-'WMA2010'!$C$52)^'WMA2010'!$D$52),0)),""),0)</f>
        <v>0</v>
      </c>
      <c r="Y28" s="56"/>
      <c r="Z28" s="57">
        <f>IF(Y28&lt;&gt;"",INT(100*VLOOKUP($G28,'WMA2010'!$A$2:$F$40,Y$6,0)*Y28)/100,0)</f>
        <v>0</v>
      </c>
      <c r="AA28" s="58">
        <f>IF($D28="M",IF(Y28&gt;'WMA2010'!$C$46,IF(Y28&lt;&gt;"",INT(('WMA2010'!$B$46*(INT(100*Y28)/100-'WMA2010'!$C$46)^'WMA2010'!$D$46)),0),0),IF(Y28&lt;&gt;"",IF(Y28&gt;'WMA2010'!$C$53,INT(('WMA2010'!$B$53*(INT(100*Y28)/100-'WMA2010'!$C$53)^'WMA2010'!$D$53)),0),0))</f>
        <v>0</v>
      </c>
      <c r="AB28" s="76">
        <f>IF(Y28&lt;&gt;"",IF($D28&lt;&gt;"",IF($D28="M",IF(Z28&gt;'WMA2010'!$C$46,INT('WMA2010'!$B$46*((INT(100*Z28))/100-'WMA2010'!$C$46)^'WMA2010'!$D$46),0),IF(Z28&gt;'WMA2010'!$C$53,INT('WMA2010'!$B$53*((INT(100*Z28))/100-'WMA2010'!$C$53)^'WMA2010'!$D$53),0)),""),0)</f>
        <v>0</v>
      </c>
      <c r="AC28" s="56"/>
      <c r="AD28" s="57">
        <f>IF(AC28&lt;&gt;"",INT(100*VLOOKUP($G28,'WMA2010'!$A$2:$F$40,AC$6,0)*AC28)/100,0)</f>
        <v>0</v>
      </c>
      <c r="AE28" s="58">
        <f>IF($D28="M",IF(AC28&gt;'WMA2010'!$C$47,IF(AC28&lt;&gt;"",INT(('WMA2010'!$B$47*(INT(100*AC28)/100-'WMA2010'!$C$47)^'WMA2010'!$D$47)),0),0),IF(AC28&lt;&gt;"",IF(AC28&gt;'WMA2010'!$C$54,INT(('WMA2010'!$B$54*(INT(100*AC28)/100-'WMA2010'!$C$54)^'WMA2010'!$D$54)),0),0))</f>
        <v>0</v>
      </c>
      <c r="AF28" s="76">
        <f>IF(AC28&lt;&gt;"",IF($D28&lt;&gt;"",IF($D28="M",IF(AD28&gt;'WMA2010'!$C$47,INT('WMA2010'!$B$47*((INT(100*AD28))/100-'WMA2010'!$C$47)^'WMA2010'!$D$47),0),IF(AD28&gt;'WMA2010'!$C$54,INT('WMA2010'!$B$54*((INT(100*AD28))/100-'WMA2010'!$C$54)^'WMA2010'!$D$54),0)),""),0)</f>
        <v>0</v>
      </c>
      <c r="AG28" s="59" t="str">
        <f>IF(AND(D28&lt;&gt;"",E28&lt;&gt;""),IF($D28="M",VLOOKUP($F28,kategorie!$A$2:$N$105,3),VLOOKUP($F28,kategorie!$A$2:$N$105,10)),"")</f>
        <v/>
      </c>
      <c r="AH28" s="59" t="str">
        <f>IF(AND(D28&lt;&gt;"",E28&lt;&gt;""),IF($D28="M",VLOOKUP($F28,kategorie!$A$2:$N$105,4),VLOOKUP($F28,kategorie!$A$2:$N$105,11)),"")</f>
        <v/>
      </c>
      <c r="AI28" s="59" t="str">
        <f>IF(AND(D28&lt;&gt;"",E28&lt;&gt;""),IF($D28="M",VLOOKUP($F28,kategorie!$A$2:$N$105,5),VLOOKUP($F28,kategorie!$A$2:$N$105,12)),"")</f>
        <v/>
      </c>
      <c r="AJ28" s="59" t="str">
        <f>IF(AND(D28&lt;&gt;"",E28&lt;&gt;""),IF($D28="M",VLOOKUP($F28,kategorie!$A$2:$N$105,6),VLOOKUP($F28,kategorie!$A$2:$N$105,13)),"")</f>
        <v/>
      </c>
      <c r="AK28" s="59" t="str">
        <f>IF(AND(D28&lt;&gt;"",E28&lt;&gt;""),IF($D28="M",VLOOKUP($F28,kategorie!$A$2:$N$105,7),VLOOKUP($F28,kategorie!$A$2:$N$105,14)),"")</f>
        <v/>
      </c>
    </row>
    <row r="29" spans="1:38" x14ac:dyDescent="0.2">
      <c r="A29" s="47" t="str">
        <f t="shared" si="4"/>
        <v/>
      </c>
      <c r="B29" s="48" t="str">
        <f t="shared" si="5"/>
        <v/>
      </c>
      <c r="C29" s="49" t="str">
        <f t="shared" si="0"/>
        <v/>
      </c>
      <c r="D29" s="50"/>
      <c r="E29" s="51"/>
      <c r="F29" s="75" t="str">
        <f t="shared" si="1"/>
        <v/>
      </c>
      <c r="G29" s="52" t="str">
        <f>IF(AND(D29&lt;&gt;"",E29&lt;&gt;""),IF(D29="M",VLOOKUP(F29,kategorie!$A$2:$N$105,2),VLOOKUP(F29,kategorie!$A$2:$N$105,9)),"")</f>
        <v/>
      </c>
      <c r="H29" s="79"/>
      <c r="I29" s="79"/>
      <c r="J29" s="53"/>
      <c r="K29" s="54" t="str">
        <f t="shared" si="2"/>
        <v/>
      </c>
      <c r="L29" s="55" t="str">
        <f t="shared" si="3"/>
        <v/>
      </c>
      <c r="M29" s="56"/>
      <c r="N29" s="57">
        <f>IF(M29&lt;&gt;"",INT(100*VLOOKUP($G29,'WMA2010'!$A$2:$F$40,M$6,0)*M29)/100,0)</f>
        <v>0</v>
      </c>
      <c r="O29" s="58">
        <f>IF($D29="M",IF(M29&gt;'WMA2010'!$C$43,IF(M29&lt;&gt;"",INT(('WMA2010'!$B$43*(INT(100*M29)/100-'WMA2010'!$C$43)^'WMA2010'!$D$43)),0),0),IF(M29&lt;&gt;"",IF(M29&gt;'WMA2010'!$C$43,INT(('WMA2010'!$B$50*(INT(100*M29)/100-'WMA2010'!$C$50)^'WMA2010'!$D$50)),0),0))</f>
        <v>0</v>
      </c>
      <c r="P29" s="76">
        <f>IF(M29&lt;&gt;"",IF($D29&lt;&gt;"",IF($D29="M",IF(N29&gt;'WMA2010'!$C$43,INT('WMA2010'!$B$43*((INT(100*N29))/100-'WMA2010'!$C$43)^'WMA2010'!$D$43),0),IF(N29&gt;'WMA2010'!$C$50,INT('WMA2010'!$B$50*((INT(100*N29))/100-'WMA2010'!$C$50)^'WMA2010'!$D$50),0)),""),0)</f>
        <v>0</v>
      </c>
      <c r="Q29" s="56"/>
      <c r="R29" s="57">
        <f>IF(Q29&lt;&gt;"",INT(100*VLOOKUP($G29,'WMA2010'!$A$2:$F$40,Q$6,0)*Q29)/100,0)</f>
        <v>0</v>
      </c>
      <c r="S29" s="58">
        <f>IF($D29="M",IF(Q29&gt;'WMA2010'!$C$44,IF(Q29&lt;&gt;"",INT(('WMA2010'!$B$44*(INT(100*Q29)/100-'WMA2010'!$C$44)^'WMA2010'!$D$44)),0),0),IF(Q29&lt;&gt;"",IF(Q29&gt;'WMA2010'!$C$44,INT(('WMA2010'!$B$51*(INT(100*Q29)/100-'WMA2010'!$C$51)^'WMA2010'!$D$51)),0),0))</f>
        <v>0</v>
      </c>
      <c r="T29" s="76">
        <f>IF(Q29&lt;&gt;"",IF($D29&lt;&gt;"",IF($D29="M",IF(R29&gt;'WMA2010'!$C$44,INT('WMA2010'!$B$44*((INT(100*R29))/100-'WMA2010'!$C$44)^'WMA2010'!$D$44),0),IF(R29&gt;'WMA2010'!$C$51,INT('WMA2010'!$B$51*((INT(100*R29))/100-'WMA2010'!$C$51)^'WMA2010'!$D$51),0)),""),0)</f>
        <v>0</v>
      </c>
      <c r="U29" s="56"/>
      <c r="V29" s="57">
        <f>IF(U29&lt;&gt;"",INT(100*VLOOKUP($G29,'WMA2010'!$A$2:$F$40,U$6,0)*U29)/100,0)</f>
        <v>0</v>
      </c>
      <c r="W29" s="58">
        <f>IF($D29="M",IF(U29&gt;'WMA2010'!$C$45,IF(U29&lt;&gt;"",INT(('WMA2010'!$B$45*(INT(100*U29)/100-'WMA2010'!$C$45)^'WMA2010'!$D$45)),0),0),IF(U29&lt;&gt;"",IF(U29&gt;'WMA2010'!$C$52,INT(('WMA2010'!$B$52*(INT(100*U29)/100-'WMA2010'!$C$52)^'WMA2010'!$D$52)),0),0))</f>
        <v>0</v>
      </c>
      <c r="X29" s="76">
        <f>IF(U29&lt;&gt;"",IF($D29&lt;&gt;"",IF($D29="M",IF(V29&gt;'WMA2010'!$C$45,INT('WMA2010'!$B$45*((INT(100*V29))/100-'WMA2010'!$C$45)^'WMA2010'!$D$45),0),IF(V29&gt;'WMA2010'!$C$52,INT('WMA2010'!$B$52*((INT(100*V29))/100-'WMA2010'!$C$52)^'WMA2010'!$D$52),0)),""),0)</f>
        <v>0</v>
      </c>
      <c r="Y29" s="56"/>
      <c r="Z29" s="57">
        <f>IF(Y29&lt;&gt;"",INT(100*VLOOKUP($G29,'WMA2010'!$A$2:$F$40,Y$6,0)*Y29)/100,0)</f>
        <v>0</v>
      </c>
      <c r="AA29" s="58">
        <f>IF($D29="M",IF(Y29&gt;'WMA2010'!$C$46,IF(Y29&lt;&gt;"",INT(('WMA2010'!$B$46*(INT(100*Y29)/100-'WMA2010'!$C$46)^'WMA2010'!$D$46)),0),0),IF(Y29&lt;&gt;"",IF(Y29&gt;'WMA2010'!$C$53,INT(('WMA2010'!$B$53*(INT(100*Y29)/100-'WMA2010'!$C$53)^'WMA2010'!$D$53)),0),0))</f>
        <v>0</v>
      </c>
      <c r="AB29" s="76">
        <f>IF(Y29&lt;&gt;"",IF($D29&lt;&gt;"",IF($D29="M",IF(Z29&gt;'WMA2010'!$C$46,INT('WMA2010'!$B$46*((INT(100*Z29))/100-'WMA2010'!$C$46)^'WMA2010'!$D$46),0),IF(Z29&gt;'WMA2010'!$C$53,INT('WMA2010'!$B$53*((INT(100*Z29))/100-'WMA2010'!$C$53)^'WMA2010'!$D$53),0)),""),0)</f>
        <v>0</v>
      </c>
      <c r="AC29" s="56"/>
      <c r="AD29" s="57">
        <f>IF(AC29&lt;&gt;"",INT(100*VLOOKUP($G29,'WMA2010'!$A$2:$F$40,AC$6,0)*AC29)/100,0)</f>
        <v>0</v>
      </c>
      <c r="AE29" s="58">
        <f>IF($D29="M",IF(AC29&gt;'WMA2010'!$C$47,IF(AC29&lt;&gt;"",INT(('WMA2010'!$B$47*(INT(100*AC29)/100-'WMA2010'!$C$47)^'WMA2010'!$D$47)),0),0),IF(AC29&lt;&gt;"",IF(AC29&gt;'WMA2010'!$C$54,INT(('WMA2010'!$B$54*(INT(100*AC29)/100-'WMA2010'!$C$54)^'WMA2010'!$D$54)),0),0))</f>
        <v>0</v>
      </c>
      <c r="AF29" s="76">
        <f>IF(AC29&lt;&gt;"",IF($D29&lt;&gt;"",IF($D29="M",IF(AD29&gt;'WMA2010'!$C$47,INT('WMA2010'!$B$47*((INT(100*AD29))/100-'WMA2010'!$C$47)^'WMA2010'!$D$47),0),IF(AD29&gt;'WMA2010'!$C$54,INT('WMA2010'!$B$54*((INT(100*AD29))/100-'WMA2010'!$C$54)^'WMA2010'!$D$54),0)),""),0)</f>
        <v>0</v>
      </c>
      <c r="AG29" s="59" t="str">
        <f>IF(AND(D29&lt;&gt;"",E29&lt;&gt;""),IF($D29="M",VLOOKUP($F29,kategorie!$A$2:$N$105,3),VLOOKUP($F29,kategorie!$A$2:$N$105,10)),"")</f>
        <v/>
      </c>
      <c r="AH29" s="59" t="str">
        <f>IF(AND(D29&lt;&gt;"",E29&lt;&gt;""),IF($D29="M",VLOOKUP($F29,kategorie!$A$2:$N$105,4),VLOOKUP($F29,kategorie!$A$2:$N$105,11)),"")</f>
        <v/>
      </c>
      <c r="AI29" s="59" t="str">
        <f>IF(AND(D29&lt;&gt;"",E29&lt;&gt;""),IF($D29="M",VLOOKUP($F29,kategorie!$A$2:$N$105,5),VLOOKUP($F29,kategorie!$A$2:$N$105,12)),"")</f>
        <v/>
      </c>
      <c r="AJ29" s="59" t="str">
        <f>IF(AND(D29&lt;&gt;"",E29&lt;&gt;""),IF($D29="M",VLOOKUP($F29,kategorie!$A$2:$N$105,6),VLOOKUP($F29,kategorie!$A$2:$N$105,13)),"")</f>
        <v/>
      </c>
      <c r="AK29" s="59" t="str">
        <f>IF(AND(D29&lt;&gt;"",E29&lt;&gt;""),IF($D29="M",VLOOKUP($F29,kategorie!$A$2:$N$105,7),VLOOKUP($F29,kategorie!$A$2:$N$105,14)),"")</f>
        <v/>
      </c>
    </row>
    <row r="30" spans="1:38" x14ac:dyDescent="0.2">
      <c r="A30" s="47" t="str">
        <f t="shared" si="4"/>
        <v/>
      </c>
      <c r="B30" s="48" t="str">
        <f t="shared" si="5"/>
        <v/>
      </c>
      <c r="C30" s="49" t="str">
        <f t="shared" si="0"/>
        <v/>
      </c>
      <c r="D30" s="50"/>
      <c r="E30" s="51"/>
      <c r="F30" s="75" t="str">
        <f t="shared" si="1"/>
        <v/>
      </c>
      <c r="G30" s="52" t="str">
        <f>IF(AND(D30&lt;&gt;"",E30&lt;&gt;""),IF(D30="M",VLOOKUP(F30,kategorie!$A$2:$N$105,2),VLOOKUP(F30,kategorie!$A$2:$N$105,9)),"")</f>
        <v/>
      </c>
      <c r="H30" s="79"/>
      <c r="I30" s="79"/>
      <c r="J30" s="53"/>
      <c r="K30" s="54" t="str">
        <f t="shared" si="2"/>
        <v/>
      </c>
      <c r="L30" s="55" t="str">
        <f t="shared" si="3"/>
        <v/>
      </c>
      <c r="M30" s="56"/>
      <c r="N30" s="57">
        <f>IF(M30&lt;&gt;"",INT(100*VLOOKUP($G30,'WMA2010'!$A$2:$F$40,M$6,0)*M30)/100,0)</f>
        <v>0</v>
      </c>
      <c r="O30" s="58">
        <f>IF($D30="M",IF(M30&gt;'WMA2010'!$C$43,IF(M30&lt;&gt;"",INT(('WMA2010'!$B$43*(INT(100*M30)/100-'WMA2010'!$C$43)^'WMA2010'!$D$43)),0),0),IF(M30&lt;&gt;"",IF(M30&gt;'WMA2010'!$C$43,INT(('WMA2010'!$B$50*(INT(100*M30)/100-'WMA2010'!$C$50)^'WMA2010'!$D$50)),0),0))</f>
        <v>0</v>
      </c>
      <c r="P30" s="76">
        <f>IF(M30&lt;&gt;"",IF($D30&lt;&gt;"",IF($D30="M",IF(N30&gt;'WMA2010'!$C$43,INT('WMA2010'!$B$43*((INT(100*N30))/100-'WMA2010'!$C$43)^'WMA2010'!$D$43),0),IF(N30&gt;'WMA2010'!$C$50,INT('WMA2010'!$B$50*((INT(100*N30))/100-'WMA2010'!$C$50)^'WMA2010'!$D$50),0)),""),0)</f>
        <v>0</v>
      </c>
      <c r="Q30" s="56"/>
      <c r="R30" s="57">
        <f>IF(Q30&lt;&gt;"",INT(100*VLOOKUP($G30,'WMA2010'!$A$2:$F$40,Q$6,0)*Q30)/100,0)</f>
        <v>0</v>
      </c>
      <c r="S30" s="58">
        <f>IF($D30="M",IF(Q30&gt;'WMA2010'!$C$44,IF(Q30&lt;&gt;"",INT(('WMA2010'!$B$44*(INT(100*Q30)/100-'WMA2010'!$C$44)^'WMA2010'!$D$44)),0),0),IF(Q30&lt;&gt;"",IF(Q30&gt;'WMA2010'!$C$44,INT(('WMA2010'!$B$51*(INT(100*Q30)/100-'WMA2010'!$C$51)^'WMA2010'!$D$51)),0),0))</f>
        <v>0</v>
      </c>
      <c r="T30" s="76">
        <f>IF(Q30&lt;&gt;"",IF($D30&lt;&gt;"",IF($D30="M",IF(R30&gt;'WMA2010'!$C$44,INT('WMA2010'!$B$44*((INT(100*R30))/100-'WMA2010'!$C$44)^'WMA2010'!$D$44),0),IF(R30&gt;'WMA2010'!$C$51,INT('WMA2010'!$B$51*((INT(100*R30))/100-'WMA2010'!$C$51)^'WMA2010'!$D$51),0)),""),0)</f>
        <v>0</v>
      </c>
      <c r="U30" s="56"/>
      <c r="V30" s="57">
        <f>IF(U30&lt;&gt;"",INT(100*VLOOKUP($G30,'WMA2010'!$A$2:$F$40,U$6,0)*U30)/100,0)</f>
        <v>0</v>
      </c>
      <c r="W30" s="58">
        <f>IF($D30="M",IF(U30&gt;'WMA2010'!$C$45,IF(U30&lt;&gt;"",INT(('WMA2010'!$B$45*(INT(100*U30)/100-'WMA2010'!$C$45)^'WMA2010'!$D$45)),0),0),IF(U30&lt;&gt;"",IF(U30&gt;'WMA2010'!$C$52,INT(('WMA2010'!$B$52*(INT(100*U30)/100-'WMA2010'!$C$52)^'WMA2010'!$D$52)),0),0))</f>
        <v>0</v>
      </c>
      <c r="X30" s="76">
        <f>IF(U30&lt;&gt;"",IF($D30&lt;&gt;"",IF($D30="M",IF(V30&gt;'WMA2010'!$C$45,INT('WMA2010'!$B$45*((INT(100*V30))/100-'WMA2010'!$C$45)^'WMA2010'!$D$45),0),IF(V30&gt;'WMA2010'!$C$52,INT('WMA2010'!$B$52*((INT(100*V30))/100-'WMA2010'!$C$52)^'WMA2010'!$D$52),0)),""),0)</f>
        <v>0</v>
      </c>
      <c r="Y30" s="56"/>
      <c r="Z30" s="57">
        <f>IF(Y30&lt;&gt;"",INT(100*VLOOKUP($G30,'WMA2010'!$A$2:$F$40,Y$6,0)*Y30)/100,0)</f>
        <v>0</v>
      </c>
      <c r="AA30" s="58">
        <f>IF($D30="M",IF(Y30&gt;'WMA2010'!$C$46,IF(Y30&lt;&gt;"",INT(('WMA2010'!$B$46*(INT(100*Y30)/100-'WMA2010'!$C$46)^'WMA2010'!$D$46)),0),0),IF(Y30&lt;&gt;"",IF(Y30&gt;'WMA2010'!$C$53,INT(('WMA2010'!$B$53*(INT(100*Y30)/100-'WMA2010'!$C$53)^'WMA2010'!$D$53)),0),0))</f>
        <v>0</v>
      </c>
      <c r="AB30" s="76">
        <f>IF(Y30&lt;&gt;"",IF($D30&lt;&gt;"",IF($D30="M",IF(Z30&gt;'WMA2010'!$C$46,INT('WMA2010'!$B$46*((INT(100*Z30))/100-'WMA2010'!$C$46)^'WMA2010'!$D$46),0),IF(Z30&gt;'WMA2010'!$C$53,INT('WMA2010'!$B$53*((INT(100*Z30))/100-'WMA2010'!$C$53)^'WMA2010'!$D$53),0)),""),0)</f>
        <v>0</v>
      </c>
      <c r="AC30" s="56"/>
      <c r="AD30" s="57">
        <f>IF(AC30&lt;&gt;"",INT(100*VLOOKUP($G30,'WMA2010'!$A$2:$F$40,AC$6,0)*AC30)/100,0)</f>
        <v>0</v>
      </c>
      <c r="AE30" s="58">
        <f>IF($D30="M",IF(AC30&gt;'WMA2010'!$C$47,IF(AC30&lt;&gt;"",INT(('WMA2010'!$B$47*(INT(100*AC30)/100-'WMA2010'!$C$47)^'WMA2010'!$D$47)),0),0),IF(AC30&lt;&gt;"",IF(AC30&gt;'WMA2010'!$C$54,INT(('WMA2010'!$B$54*(INT(100*AC30)/100-'WMA2010'!$C$54)^'WMA2010'!$D$54)),0),0))</f>
        <v>0</v>
      </c>
      <c r="AF30" s="76">
        <f>IF(AC30&lt;&gt;"",IF($D30&lt;&gt;"",IF($D30="M",IF(AD30&gt;'WMA2010'!$C$47,INT('WMA2010'!$B$47*((INT(100*AD30))/100-'WMA2010'!$C$47)^'WMA2010'!$D$47),0),IF(AD30&gt;'WMA2010'!$C$54,INT('WMA2010'!$B$54*((INT(100*AD30))/100-'WMA2010'!$C$54)^'WMA2010'!$D$54),0)),""),0)</f>
        <v>0</v>
      </c>
      <c r="AG30" s="59" t="str">
        <f>IF(AND(D30&lt;&gt;"",E30&lt;&gt;""),IF($D30="M",VLOOKUP($F30,kategorie!$A$2:$N$105,3),VLOOKUP($F30,kategorie!$A$2:$N$105,10)),"")</f>
        <v/>
      </c>
      <c r="AH30" s="59" t="str">
        <f>IF(AND(D30&lt;&gt;"",E30&lt;&gt;""),IF($D30="M",VLOOKUP($F30,kategorie!$A$2:$N$105,4),VLOOKUP($F30,kategorie!$A$2:$N$105,11)),"")</f>
        <v/>
      </c>
      <c r="AI30" s="59" t="str">
        <f>IF(AND(D30&lt;&gt;"",E30&lt;&gt;""),IF($D30="M",VLOOKUP($F30,kategorie!$A$2:$N$105,5),VLOOKUP($F30,kategorie!$A$2:$N$105,12)),"")</f>
        <v/>
      </c>
      <c r="AJ30" s="59" t="str">
        <f>IF(AND(D30&lt;&gt;"",E30&lt;&gt;""),IF($D30="M",VLOOKUP($F30,kategorie!$A$2:$N$105,6),VLOOKUP($F30,kategorie!$A$2:$N$105,13)),"")</f>
        <v/>
      </c>
      <c r="AK30" s="59" t="str">
        <f>IF(AND(D30&lt;&gt;"",E30&lt;&gt;""),IF($D30="M",VLOOKUP($F30,kategorie!$A$2:$N$105,7),VLOOKUP($F30,kategorie!$A$2:$N$105,14)),"")</f>
        <v/>
      </c>
    </row>
    <row r="31" spans="1:38" x14ac:dyDescent="0.2">
      <c r="A31" s="47" t="str">
        <f t="shared" si="4"/>
        <v/>
      </c>
      <c r="B31" s="48" t="str">
        <f t="shared" si="5"/>
        <v/>
      </c>
      <c r="C31" s="49" t="str">
        <f t="shared" si="0"/>
        <v/>
      </c>
      <c r="D31" s="50"/>
      <c r="E31" s="51"/>
      <c r="F31" s="75" t="str">
        <f t="shared" si="1"/>
        <v/>
      </c>
      <c r="G31" s="52" t="str">
        <f>IF(AND(D31&lt;&gt;"",E31&lt;&gt;""),IF(D31="M",VLOOKUP(F31,kategorie!$A$2:$N$105,2),VLOOKUP(F31,kategorie!$A$2:$N$105,9)),"")</f>
        <v/>
      </c>
      <c r="H31" s="79"/>
      <c r="I31" s="79"/>
      <c r="J31" s="53"/>
      <c r="K31" s="54" t="str">
        <f t="shared" si="2"/>
        <v/>
      </c>
      <c r="L31" s="55" t="str">
        <f t="shared" si="3"/>
        <v/>
      </c>
      <c r="M31" s="56"/>
      <c r="N31" s="57">
        <f>IF(M31&lt;&gt;"",INT(100*VLOOKUP($G31,'WMA2010'!$A$2:$F$40,M$6,0)*M31)/100,0)</f>
        <v>0</v>
      </c>
      <c r="O31" s="58">
        <f>IF($D31="M",IF(M31&gt;'WMA2010'!$C$43,IF(M31&lt;&gt;"",INT(('WMA2010'!$B$43*(INT(100*M31)/100-'WMA2010'!$C$43)^'WMA2010'!$D$43)),0),0),IF(M31&lt;&gt;"",IF(M31&gt;'WMA2010'!$C$43,INT(('WMA2010'!$B$50*(INT(100*M31)/100-'WMA2010'!$C$50)^'WMA2010'!$D$50)),0),0))</f>
        <v>0</v>
      </c>
      <c r="P31" s="76">
        <f>IF(M31&lt;&gt;"",IF($D31&lt;&gt;"",IF($D31="M",IF(N31&gt;'WMA2010'!$C$43,INT('WMA2010'!$B$43*((INT(100*N31))/100-'WMA2010'!$C$43)^'WMA2010'!$D$43),0),IF(N31&gt;'WMA2010'!$C$50,INT('WMA2010'!$B$50*((INT(100*N31))/100-'WMA2010'!$C$50)^'WMA2010'!$D$50),0)),""),0)</f>
        <v>0</v>
      </c>
      <c r="Q31" s="56"/>
      <c r="R31" s="57">
        <f>IF(Q31&lt;&gt;"",INT(100*VLOOKUP($G31,'WMA2010'!$A$2:$F$40,Q$6,0)*Q31)/100,0)</f>
        <v>0</v>
      </c>
      <c r="S31" s="58">
        <f>IF($D31="M",IF(Q31&gt;'WMA2010'!$C$44,IF(Q31&lt;&gt;"",INT(('WMA2010'!$B$44*(INT(100*Q31)/100-'WMA2010'!$C$44)^'WMA2010'!$D$44)),0),0),IF(Q31&lt;&gt;"",IF(Q31&gt;'WMA2010'!$C$44,INT(('WMA2010'!$B$51*(INT(100*Q31)/100-'WMA2010'!$C$51)^'WMA2010'!$D$51)),0),0))</f>
        <v>0</v>
      </c>
      <c r="T31" s="76">
        <f>IF(Q31&lt;&gt;"",IF($D31&lt;&gt;"",IF($D31="M",IF(R31&gt;'WMA2010'!$C$44,INT('WMA2010'!$B$44*((INT(100*R31))/100-'WMA2010'!$C$44)^'WMA2010'!$D$44),0),IF(R31&gt;'WMA2010'!$C$51,INT('WMA2010'!$B$51*((INT(100*R31))/100-'WMA2010'!$C$51)^'WMA2010'!$D$51),0)),""),0)</f>
        <v>0</v>
      </c>
      <c r="U31" s="56"/>
      <c r="V31" s="57">
        <f>IF(U31&lt;&gt;"",INT(100*VLOOKUP($G31,'WMA2010'!$A$2:$F$40,U$6,0)*U31)/100,0)</f>
        <v>0</v>
      </c>
      <c r="W31" s="58">
        <f>IF($D31="M",IF(U31&gt;'WMA2010'!$C$45,IF(U31&lt;&gt;"",INT(('WMA2010'!$B$45*(INT(100*U31)/100-'WMA2010'!$C$45)^'WMA2010'!$D$45)),0),0),IF(U31&lt;&gt;"",IF(U31&gt;'WMA2010'!$C$52,INT(('WMA2010'!$B$52*(INT(100*U31)/100-'WMA2010'!$C$52)^'WMA2010'!$D$52)),0),0))</f>
        <v>0</v>
      </c>
      <c r="X31" s="76">
        <f>IF(U31&lt;&gt;"",IF($D31&lt;&gt;"",IF($D31="M",IF(V31&gt;'WMA2010'!$C$45,INT('WMA2010'!$B$45*((INT(100*V31))/100-'WMA2010'!$C$45)^'WMA2010'!$D$45),0),IF(V31&gt;'WMA2010'!$C$52,INT('WMA2010'!$B$52*((INT(100*V31))/100-'WMA2010'!$C$52)^'WMA2010'!$D$52),0)),""),0)</f>
        <v>0</v>
      </c>
      <c r="Y31" s="56"/>
      <c r="Z31" s="57">
        <f>IF(Y31&lt;&gt;"",INT(100*VLOOKUP($G31,'WMA2010'!$A$2:$F$40,Y$6,0)*Y31)/100,0)</f>
        <v>0</v>
      </c>
      <c r="AA31" s="58">
        <f>IF($D31="M",IF(Y31&gt;'WMA2010'!$C$46,IF(Y31&lt;&gt;"",INT(('WMA2010'!$B$46*(INT(100*Y31)/100-'WMA2010'!$C$46)^'WMA2010'!$D$46)),0),0),IF(Y31&lt;&gt;"",IF(Y31&gt;'WMA2010'!$C$53,INT(('WMA2010'!$B$53*(INT(100*Y31)/100-'WMA2010'!$C$53)^'WMA2010'!$D$53)),0),0))</f>
        <v>0</v>
      </c>
      <c r="AB31" s="76">
        <f>IF(Y31&lt;&gt;"",IF($D31&lt;&gt;"",IF($D31="M",IF(Z31&gt;'WMA2010'!$C$46,INT('WMA2010'!$B$46*((INT(100*Z31))/100-'WMA2010'!$C$46)^'WMA2010'!$D$46),0),IF(Z31&gt;'WMA2010'!$C$53,INT('WMA2010'!$B$53*((INT(100*Z31))/100-'WMA2010'!$C$53)^'WMA2010'!$D$53),0)),""),0)</f>
        <v>0</v>
      </c>
      <c r="AC31" s="56"/>
      <c r="AD31" s="57">
        <f>IF(AC31&lt;&gt;"",INT(100*VLOOKUP($G31,'WMA2010'!$A$2:$F$40,AC$6,0)*AC31)/100,0)</f>
        <v>0</v>
      </c>
      <c r="AE31" s="58">
        <f>IF($D31="M",IF(AC31&gt;'WMA2010'!$C$47,IF(AC31&lt;&gt;"",INT(('WMA2010'!$B$47*(INT(100*AC31)/100-'WMA2010'!$C$47)^'WMA2010'!$D$47)),0),0),IF(AC31&lt;&gt;"",IF(AC31&gt;'WMA2010'!$C$54,INT(('WMA2010'!$B$54*(INT(100*AC31)/100-'WMA2010'!$C$54)^'WMA2010'!$D$54)),0),0))</f>
        <v>0</v>
      </c>
      <c r="AF31" s="76">
        <f>IF(AC31&lt;&gt;"",IF($D31&lt;&gt;"",IF($D31="M",IF(AD31&gt;'WMA2010'!$C$47,INT('WMA2010'!$B$47*((INT(100*AD31))/100-'WMA2010'!$C$47)^'WMA2010'!$D$47),0),IF(AD31&gt;'WMA2010'!$C$54,INT('WMA2010'!$B$54*((INT(100*AD31))/100-'WMA2010'!$C$54)^'WMA2010'!$D$54),0)),""),0)</f>
        <v>0</v>
      </c>
      <c r="AG31" s="59" t="str">
        <f>IF(AND(D31&lt;&gt;"",E31&lt;&gt;""),IF($D31="M",VLOOKUP($F31,kategorie!$A$2:$N$105,3),VLOOKUP($F31,kategorie!$A$2:$N$105,10)),"")</f>
        <v/>
      </c>
      <c r="AH31" s="59" t="str">
        <f>IF(AND(D31&lt;&gt;"",E31&lt;&gt;""),IF($D31="M",VLOOKUP($F31,kategorie!$A$2:$N$105,4),VLOOKUP($F31,kategorie!$A$2:$N$105,11)),"")</f>
        <v/>
      </c>
      <c r="AI31" s="59" t="str">
        <f>IF(AND(D31&lt;&gt;"",E31&lt;&gt;""),IF($D31="M",VLOOKUP($F31,kategorie!$A$2:$N$105,5),VLOOKUP($F31,kategorie!$A$2:$N$105,12)),"")</f>
        <v/>
      </c>
      <c r="AJ31" s="59" t="str">
        <f>IF(AND(D31&lt;&gt;"",E31&lt;&gt;""),IF($D31="M",VLOOKUP($F31,kategorie!$A$2:$N$105,6),VLOOKUP($F31,kategorie!$A$2:$N$105,13)),"")</f>
        <v/>
      </c>
      <c r="AK31" s="59" t="str">
        <f>IF(AND(D31&lt;&gt;"",E31&lt;&gt;""),IF($D31="M",VLOOKUP($F31,kategorie!$A$2:$N$105,7),VLOOKUP($F31,kategorie!$A$2:$N$105,14)),"")</f>
        <v/>
      </c>
    </row>
    <row r="32" spans="1:38" x14ac:dyDescent="0.2">
      <c r="A32" s="47" t="str">
        <f t="shared" si="4"/>
        <v/>
      </c>
      <c r="B32" s="48" t="str">
        <f t="shared" si="5"/>
        <v/>
      </c>
      <c r="C32" s="49" t="str">
        <f t="shared" si="0"/>
        <v/>
      </c>
      <c r="D32" s="50"/>
      <c r="E32" s="51"/>
      <c r="F32" s="75" t="str">
        <f t="shared" si="1"/>
        <v/>
      </c>
      <c r="G32" s="52" t="str">
        <f>IF(AND(D32&lt;&gt;"",E32&lt;&gt;""),IF(D32="M",VLOOKUP(F32,kategorie!$A$2:$N$105,2),VLOOKUP(F32,kategorie!$A$2:$N$105,9)),"")</f>
        <v/>
      </c>
      <c r="H32" s="79"/>
      <c r="I32" s="79"/>
      <c r="J32" s="53"/>
      <c r="K32" s="54" t="str">
        <f t="shared" si="2"/>
        <v/>
      </c>
      <c r="L32" s="55" t="str">
        <f t="shared" si="3"/>
        <v/>
      </c>
      <c r="M32" s="56"/>
      <c r="N32" s="57">
        <f>IF(M32&lt;&gt;"",INT(100*VLOOKUP($G32,'WMA2010'!$A$2:$F$40,M$6,0)*M32)/100,0)</f>
        <v>0</v>
      </c>
      <c r="O32" s="58">
        <f>IF($D32="M",IF(M32&gt;'WMA2010'!$C$43,IF(M32&lt;&gt;"",INT(('WMA2010'!$B$43*(INT(100*M32)/100-'WMA2010'!$C$43)^'WMA2010'!$D$43)),0),0),IF(M32&lt;&gt;"",IF(M32&gt;'WMA2010'!$C$43,INT(('WMA2010'!$B$50*(INT(100*M32)/100-'WMA2010'!$C$50)^'WMA2010'!$D$50)),0),0))</f>
        <v>0</v>
      </c>
      <c r="P32" s="76">
        <f>IF(M32&lt;&gt;"",IF($D32&lt;&gt;"",IF($D32="M",IF(N32&gt;'WMA2010'!$C$43,INT('WMA2010'!$B$43*((INT(100*N32))/100-'WMA2010'!$C$43)^'WMA2010'!$D$43),0),IF(N32&gt;'WMA2010'!$C$50,INT('WMA2010'!$B$50*((INT(100*N32))/100-'WMA2010'!$C$50)^'WMA2010'!$D$50),0)),""),0)</f>
        <v>0</v>
      </c>
      <c r="Q32" s="56"/>
      <c r="R32" s="57">
        <f>IF(Q32&lt;&gt;"",INT(100*VLOOKUP($G32,'WMA2010'!$A$2:$F$40,Q$6,0)*Q32)/100,0)</f>
        <v>0</v>
      </c>
      <c r="S32" s="58">
        <f>IF($D32="M",IF(Q32&gt;'WMA2010'!$C$44,IF(Q32&lt;&gt;"",INT(('WMA2010'!$B$44*(INT(100*Q32)/100-'WMA2010'!$C$44)^'WMA2010'!$D$44)),0),0),IF(Q32&lt;&gt;"",IF(Q32&gt;'WMA2010'!$C$44,INT(('WMA2010'!$B$51*(INT(100*Q32)/100-'WMA2010'!$C$51)^'WMA2010'!$D$51)),0),0))</f>
        <v>0</v>
      </c>
      <c r="T32" s="76">
        <f>IF(Q32&lt;&gt;"",IF($D32&lt;&gt;"",IF($D32="M",IF(R32&gt;'WMA2010'!$C$44,INT('WMA2010'!$B$44*((INT(100*R32))/100-'WMA2010'!$C$44)^'WMA2010'!$D$44),0),IF(R32&gt;'WMA2010'!$C$51,INT('WMA2010'!$B$51*((INT(100*R32))/100-'WMA2010'!$C$51)^'WMA2010'!$D$51),0)),""),0)</f>
        <v>0</v>
      </c>
      <c r="U32" s="56"/>
      <c r="V32" s="57">
        <f>IF(U32&lt;&gt;"",INT(100*VLOOKUP($G32,'WMA2010'!$A$2:$F$40,U$6,0)*U32)/100,0)</f>
        <v>0</v>
      </c>
      <c r="W32" s="58">
        <f>IF($D32="M",IF(U32&gt;'WMA2010'!$C$45,IF(U32&lt;&gt;"",INT(('WMA2010'!$B$45*(INT(100*U32)/100-'WMA2010'!$C$45)^'WMA2010'!$D$45)),0),0),IF(U32&lt;&gt;"",IF(U32&gt;'WMA2010'!$C$52,INT(('WMA2010'!$B$52*(INT(100*U32)/100-'WMA2010'!$C$52)^'WMA2010'!$D$52)),0),0))</f>
        <v>0</v>
      </c>
      <c r="X32" s="76">
        <f>IF(U32&lt;&gt;"",IF($D32&lt;&gt;"",IF($D32="M",IF(V32&gt;'WMA2010'!$C$45,INT('WMA2010'!$B$45*((INT(100*V32))/100-'WMA2010'!$C$45)^'WMA2010'!$D$45),0),IF(V32&gt;'WMA2010'!$C$52,INT('WMA2010'!$B$52*((INT(100*V32))/100-'WMA2010'!$C$52)^'WMA2010'!$D$52),0)),""),0)</f>
        <v>0</v>
      </c>
      <c r="Y32" s="56"/>
      <c r="Z32" s="57">
        <f>IF(Y32&lt;&gt;"",INT(100*VLOOKUP($G32,'WMA2010'!$A$2:$F$40,Y$6,0)*Y32)/100,0)</f>
        <v>0</v>
      </c>
      <c r="AA32" s="58">
        <f>IF($D32="M",IF(Y32&gt;'WMA2010'!$C$46,IF(Y32&lt;&gt;"",INT(('WMA2010'!$B$46*(INT(100*Y32)/100-'WMA2010'!$C$46)^'WMA2010'!$D$46)),0),0),IF(Y32&lt;&gt;"",IF(Y32&gt;'WMA2010'!$C$53,INT(('WMA2010'!$B$53*(INT(100*Y32)/100-'WMA2010'!$C$53)^'WMA2010'!$D$53)),0),0))</f>
        <v>0</v>
      </c>
      <c r="AB32" s="76">
        <f>IF(Y32&lt;&gt;"",IF($D32&lt;&gt;"",IF($D32="M",IF(Z32&gt;'WMA2010'!$C$46,INT('WMA2010'!$B$46*((INT(100*Z32))/100-'WMA2010'!$C$46)^'WMA2010'!$D$46),0),IF(Z32&gt;'WMA2010'!$C$53,INT('WMA2010'!$B$53*((INT(100*Z32))/100-'WMA2010'!$C$53)^'WMA2010'!$D$53),0)),""),0)</f>
        <v>0</v>
      </c>
      <c r="AC32" s="56"/>
      <c r="AD32" s="57">
        <f>IF(AC32&lt;&gt;"",INT(100*VLOOKUP($G32,'WMA2010'!$A$2:$F$40,AC$6,0)*AC32)/100,0)</f>
        <v>0</v>
      </c>
      <c r="AE32" s="58">
        <f>IF($D32="M",IF(AC32&gt;'WMA2010'!$C$47,IF(AC32&lt;&gt;"",INT(('WMA2010'!$B$47*(INT(100*AC32)/100-'WMA2010'!$C$47)^'WMA2010'!$D$47)),0),0),IF(AC32&lt;&gt;"",IF(AC32&gt;'WMA2010'!$C$54,INT(('WMA2010'!$B$54*(INT(100*AC32)/100-'WMA2010'!$C$54)^'WMA2010'!$D$54)),0),0))</f>
        <v>0</v>
      </c>
      <c r="AF32" s="76">
        <f>IF(AC32&lt;&gt;"",IF($D32&lt;&gt;"",IF($D32="M",IF(AD32&gt;'WMA2010'!$C$47,INT('WMA2010'!$B$47*((INT(100*AD32))/100-'WMA2010'!$C$47)^'WMA2010'!$D$47),0),IF(AD32&gt;'WMA2010'!$C$54,INT('WMA2010'!$B$54*((INT(100*AD32))/100-'WMA2010'!$C$54)^'WMA2010'!$D$54),0)),""),0)</f>
        <v>0</v>
      </c>
      <c r="AG32" s="59" t="str">
        <f>IF(AND(D32&lt;&gt;"",E32&lt;&gt;""),IF($D32="M",VLOOKUP($F32,kategorie!$A$2:$N$105,3),VLOOKUP($F32,kategorie!$A$2:$N$105,10)),"")</f>
        <v/>
      </c>
      <c r="AH32" s="59" t="str">
        <f>IF(AND(D32&lt;&gt;"",E32&lt;&gt;""),IF($D32="M",VLOOKUP($F32,kategorie!$A$2:$N$105,4),VLOOKUP($F32,kategorie!$A$2:$N$105,11)),"")</f>
        <v/>
      </c>
      <c r="AI32" s="59" t="str">
        <f>IF(AND(D32&lt;&gt;"",E32&lt;&gt;""),IF($D32="M",VLOOKUP($F32,kategorie!$A$2:$N$105,5),VLOOKUP($F32,kategorie!$A$2:$N$105,12)),"")</f>
        <v/>
      </c>
      <c r="AJ32" s="59" t="str">
        <f>IF(AND(D32&lt;&gt;"",E32&lt;&gt;""),IF($D32="M",VLOOKUP($F32,kategorie!$A$2:$N$105,6),VLOOKUP($F32,kategorie!$A$2:$N$105,13)),"")</f>
        <v/>
      </c>
      <c r="AK32" s="59" t="str">
        <f>IF(AND(D32&lt;&gt;"",E32&lt;&gt;""),IF($D32="M",VLOOKUP($F32,kategorie!$A$2:$N$105,7),VLOOKUP($F32,kategorie!$A$2:$N$105,14)),"")</f>
        <v/>
      </c>
    </row>
    <row r="33" spans="1:37" x14ac:dyDescent="0.2">
      <c r="A33" s="47" t="str">
        <f t="shared" si="4"/>
        <v/>
      </c>
      <c r="B33" s="48" t="str">
        <f t="shared" si="5"/>
        <v/>
      </c>
      <c r="C33" s="49" t="str">
        <f t="shared" si="0"/>
        <v/>
      </c>
      <c r="D33" s="50"/>
      <c r="E33" s="51"/>
      <c r="F33" s="75" t="str">
        <f t="shared" si="1"/>
        <v/>
      </c>
      <c r="G33" s="52" t="str">
        <f>IF(AND(D33&lt;&gt;"",E33&lt;&gt;""),IF(D33="M",VLOOKUP(F33,kategorie!$A$2:$N$105,2),VLOOKUP(F33,kategorie!$A$2:$N$105,9)),"")</f>
        <v/>
      </c>
      <c r="H33" s="79"/>
      <c r="I33" s="79"/>
      <c r="J33" s="53"/>
      <c r="K33" s="54" t="str">
        <f t="shared" si="2"/>
        <v/>
      </c>
      <c r="L33" s="55" t="str">
        <f t="shared" si="3"/>
        <v/>
      </c>
      <c r="M33" s="56"/>
      <c r="N33" s="57">
        <f>IF(M33&lt;&gt;"",INT(100*VLOOKUP($G33,'WMA2010'!$A$2:$F$40,M$6,0)*M33)/100,0)</f>
        <v>0</v>
      </c>
      <c r="O33" s="58">
        <f>IF($D33="M",IF(M33&gt;'WMA2010'!$C$43,IF(M33&lt;&gt;"",INT(('WMA2010'!$B$43*(INT(100*M33)/100-'WMA2010'!$C$43)^'WMA2010'!$D$43)),0),0),IF(M33&lt;&gt;"",IF(M33&gt;'WMA2010'!$C$43,INT(('WMA2010'!$B$50*(INT(100*M33)/100-'WMA2010'!$C$50)^'WMA2010'!$D$50)),0),0))</f>
        <v>0</v>
      </c>
      <c r="P33" s="76">
        <f>IF(M33&lt;&gt;"",IF($D33&lt;&gt;"",IF($D33="M",IF(N33&gt;'WMA2010'!$C$43,INT('WMA2010'!$B$43*((INT(100*N33))/100-'WMA2010'!$C$43)^'WMA2010'!$D$43),0),IF(N33&gt;'WMA2010'!$C$50,INT('WMA2010'!$B$50*((INT(100*N33))/100-'WMA2010'!$C$50)^'WMA2010'!$D$50),0)),""),0)</f>
        <v>0</v>
      </c>
      <c r="Q33" s="56"/>
      <c r="R33" s="57">
        <f>IF(Q33&lt;&gt;"",INT(100*VLOOKUP($G33,'WMA2010'!$A$2:$F$40,Q$6,0)*Q33)/100,0)</f>
        <v>0</v>
      </c>
      <c r="S33" s="58">
        <f>IF($D33="M",IF(Q33&gt;'WMA2010'!$C$44,IF(Q33&lt;&gt;"",INT(('WMA2010'!$B$44*(INT(100*Q33)/100-'WMA2010'!$C$44)^'WMA2010'!$D$44)),0),0),IF(Q33&lt;&gt;"",IF(Q33&gt;'WMA2010'!$C$44,INT(('WMA2010'!$B$51*(INT(100*Q33)/100-'WMA2010'!$C$51)^'WMA2010'!$D$51)),0),0))</f>
        <v>0</v>
      </c>
      <c r="T33" s="76">
        <f>IF(Q33&lt;&gt;"",IF($D33&lt;&gt;"",IF($D33="M",IF(R33&gt;'WMA2010'!$C$44,INT('WMA2010'!$B$44*((INT(100*R33))/100-'WMA2010'!$C$44)^'WMA2010'!$D$44),0),IF(R33&gt;'WMA2010'!$C$51,INT('WMA2010'!$B$51*((INT(100*R33))/100-'WMA2010'!$C$51)^'WMA2010'!$D$51),0)),""),0)</f>
        <v>0</v>
      </c>
      <c r="U33" s="56"/>
      <c r="V33" s="57">
        <f>IF(U33&lt;&gt;"",INT(100*VLOOKUP($G33,'WMA2010'!$A$2:$F$40,U$6,0)*U33)/100,0)</f>
        <v>0</v>
      </c>
      <c r="W33" s="58">
        <f>IF($D33="M",IF(U33&gt;'WMA2010'!$C$45,IF(U33&lt;&gt;"",INT(('WMA2010'!$B$45*(INT(100*U33)/100-'WMA2010'!$C$45)^'WMA2010'!$D$45)),0),0),IF(U33&lt;&gt;"",IF(U33&gt;'WMA2010'!$C$52,INT(('WMA2010'!$B$52*(INT(100*U33)/100-'WMA2010'!$C$52)^'WMA2010'!$D$52)),0),0))</f>
        <v>0</v>
      </c>
      <c r="X33" s="76">
        <f>IF(U33&lt;&gt;"",IF($D33&lt;&gt;"",IF($D33="M",IF(V33&gt;'WMA2010'!$C$45,INT('WMA2010'!$B$45*((INT(100*V33))/100-'WMA2010'!$C$45)^'WMA2010'!$D$45),0),IF(V33&gt;'WMA2010'!$C$52,INT('WMA2010'!$B$52*((INT(100*V33))/100-'WMA2010'!$C$52)^'WMA2010'!$D$52),0)),""),0)</f>
        <v>0</v>
      </c>
      <c r="Y33" s="56"/>
      <c r="Z33" s="57">
        <f>IF(Y33&lt;&gt;"",INT(100*VLOOKUP($G33,'WMA2010'!$A$2:$F$40,Y$6,0)*Y33)/100,0)</f>
        <v>0</v>
      </c>
      <c r="AA33" s="58">
        <f>IF($D33="M",IF(Y33&gt;'WMA2010'!$C$46,IF(Y33&lt;&gt;"",INT(('WMA2010'!$B$46*(INT(100*Y33)/100-'WMA2010'!$C$46)^'WMA2010'!$D$46)),0),0),IF(Y33&lt;&gt;"",IF(Y33&gt;'WMA2010'!$C$53,INT(('WMA2010'!$B$53*(INT(100*Y33)/100-'WMA2010'!$C$53)^'WMA2010'!$D$53)),0),0))</f>
        <v>0</v>
      </c>
      <c r="AB33" s="76">
        <f>IF(Y33&lt;&gt;"",IF($D33&lt;&gt;"",IF($D33="M",IF(Z33&gt;'WMA2010'!$C$46,INT('WMA2010'!$B$46*((INT(100*Z33))/100-'WMA2010'!$C$46)^'WMA2010'!$D$46),0),IF(Z33&gt;'WMA2010'!$C$53,INT('WMA2010'!$B$53*((INT(100*Z33))/100-'WMA2010'!$C$53)^'WMA2010'!$D$53),0)),""),0)</f>
        <v>0</v>
      </c>
      <c r="AC33" s="56"/>
      <c r="AD33" s="57">
        <f>IF(AC33&lt;&gt;"",INT(100*VLOOKUP($G33,'WMA2010'!$A$2:$F$40,AC$6,0)*AC33)/100,0)</f>
        <v>0</v>
      </c>
      <c r="AE33" s="58">
        <f>IF($D33="M",IF(AC33&gt;'WMA2010'!$C$47,IF(AC33&lt;&gt;"",INT(('WMA2010'!$B$47*(INT(100*AC33)/100-'WMA2010'!$C$47)^'WMA2010'!$D$47)),0),0),IF(AC33&lt;&gt;"",IF(AC33&gt;'WMA2010'!$C$54,INT(('WMA2010'!$B$54*(INT(100*AC33)/100-'WMA2010'!$C$54)^'WMA2010'!$D$54)),0),0))</f>
        <v>0</v>
      </c>
      <c r="AF33" s="76">
        <f>IF(AC33&lt;&gt;"",IF($D33&lt;&gt;"",IF($D33="M",IF(AD33&gt;'WMA2010'!$C$47,INT('WMA2010'!$B$47*((INT(100*AD33))/100-'WMA2010'!$C$47)^'WMA2010'!$D$47),0),IF(AD33&gt;'WMA2010'!$C$54,INT('WMA2010'!$B$54*((INT(100*AD33))/100-'WMA2010'!$C$54)^'WMA2010'!$D$54),0)),""),0)</f>
        <v>0</v>
      </c>
      <c r="AG33" s="59" t="str">
        <f>IF(AND(D33&lt;&gt;"",E33&lt;&gt;""),IF($D33="M",VLOOKUP($F33,kategorie!$A$2:$N$105,3),VLOOKUP($F33,kategorie!$A$2:$N$105,10)),"")</f>
        <v/>
      </c>
      <c r="AH33" s="59" t="str">
        <f>IF(AND(D33&lt;&gt;"",E33&lt;&gt;""),IF($D33="M",VLOOKUP($F33,kategorie!$A$2:$N$105,4),VLOOKUP($F33,kategorie!$A$2:$N$105,11)),"")</f>
        <v/>
      </c>
      <c r="AI33" s="59" t="str">
        <f>IF(AND(D33&lt;&gt;"",E33&lt;&gt;""),IF($D33="M",VLOOKUP($F33,kategorie!$A$2:$N$105,5),VLOOKUP($F33,kategorie!$A$2:$N$105,12)),"")</f>
        <v/>
      </c>
      <c r="AJ33" s="59" t="str">
        <f>IF(AND(D33&lt;&gt;"",E33&lt;&gt;""),IF($D33="M",VLOOKUP($F33,kategorie!$A$2:$N$105,6),VLOOKUP($F33,kategorie!$A$2:$N$105,13)),"")</f>
        <v/>
      </c>
      <c r="AK33" s="59" t="str">
        <f>IF(AND(D33&lt;&gt;"",E33&lt;&gt;""),IF($D33="M",VLOOKUP($F33,kategorie!$A$2:$N$105,7),VLOOKUP($F33,kategorie!$A$2:$N$105,14)),"")</f>
        <v/>
      </c>
    </row>
    <row r="34" spans="1:37" x14ac:dyDescent="0.2">
      <c r="A34" s="47" t="str">
        <f t="shared" si="4"/>
        <v/>
      </c>
      <c r="B34" s="48" t="str">
        <f t="shared" si="5"/>
        <v/>
      </c>
      <c r="C34" s="49" t="str">
        <f t="shared" si="0"/>
        <v/>
      </c>
      <c r="D34" s="50"/>
      <c r="E34" s="51"/>
      <c r="F34" s="75" t="str">
        <f t="shared" si="1"/>
        <v/>
      </c>
      <c r="G34" s="52" t="str">
        <f>IF(AND(D34&lt;&gt;"",E34&lt;&gt;""),IF(D34="M",VLOOKUP(F34,kategorie!$A$2:$N$105,2),VLOOKUP(F34,kategorie!$A$2:$N$105,9)),"")</f>
        <v/>
      </c>
      <c r="H34" s="79"/>
      <c r="I34" s="79"/>
      <c r="J34" s="53"/>
      <c r="K34" s="54" t="str">
        <f t="shared" si="2"/>
        <v/>
      </c>
      <c r="L34" s="55" t="str">
        <f t="shared" si="3"/>
        <v/>
      </c>
      <c r="M34" s="56"/>
      <c r="N34" s="57">
        <f>IF(M34&lt;&gt;"",INT(100*VLOOKUP($G34,'WMA2010'!$A$2:$F$40,M$6,0)*M34)/100,0)</f>
        <v>0</v>
      </c>
      <c r="O34" s="58">
        <f>IF($D34="M",IF(M34&gt;'WMA2010'!$C$43,IF(M34&lt;&gt;"",INT(('WMA2010'!$B$43*(INT(100*M34)/100-'WMA2010'!$C$43)^'WMA2010'!$D$43)),0),0),IF(M34&lt;&gt;"",IF(M34&gt;'WMA2010'!$C$43,INT(('WMA2010'!$B$50*(INT(100*M34)/100-'WMA2010'!$C$50)^'WMA2010'!$D$50)),0),0))</f>
        <v>0</v>
      </c>
      <c r="P34" s="76">
        <f>IF(M34&lt;&gt;"",IF($D34&lt;&gt;"",IF($D34="M",IF(N34&gt;'WMA2010'!$C$43,INT('WMA2010'!$B$43*((INT(100*N34))/100-'WMA2010'!$C$43)^'WMA2010'!$D$43),0),IF(N34&gt;'WMA2010'!$C$50,INT('WMA2010'!$B$50*((INT(100*N34))/100-'WMA2010'!$C$50)^'WMA2010'!$D$50),0)),""),0)</f>
        <v>0</v>
      </c>
      <c r="Q34" s="56"/>
      <c r="R34" s="57">
        <f>IF(Q34&lt;&gt;"",INT(100*VLOOKUP($G34,'WMA2010'!$A$2:$F$40,Q$6,0)*Q34)/100,0)</f>
        <v>0</v>
      </c>
      <c r="S34" s="58">
        <f>IF($D34="M",IF(Q34&gt;'WMA2010'!$C$44,IF(Q34&lt;&gt;"",INT(('WMA2010'!$B$44*(INT(100*Q34)/100-'WMA2010'!$C$44)^'WMA2010'!$D$44)),0),0),IF(Q34&lt;&gt;"",IF(Q34&gt;'WMA2010'!$C$44,INT(('WMA2010'!$B$51*(INT(100*Q34)/100-'WMA2010'!$C$51)^'WMA2010'!$D$51)),0),0))</f>
        <v>0</v>
      </c>
      <c r="T34" s="76">
        <f>IF(Q34&lt;&gt;"",IF($D34&lt;&gt;"",IF($D34="M",IF(R34&gt;'WMA2010'!$C$44,INT('WMA2010'!$B$44*((INT(100*R34))/100-'WMA2010'!$C$44)^'WMA2010'!$D$44),0),IF(R34&gt;'WMA2010'!$C$51,INT('WMA2010'!$B$51*((INT(100*R34))/100-'WMA2010'!$C$51)^'WMA2010'!$D$51),0)),""),0)</f>
        <v>0</v>
      </c>
      <c r="U34" s="56"/>
      <c r="V34" s="57">
        <f>IF(U34&lt;&gt;"",INT(100*VLOOKUP($G34,'WMA2010'!$A$2:$F$40,U$6,0)*U34)/100,0)</f>
        <v>0</v>
      </c>
      <c r="W34" s="58">
        <f>IF($D34="M",IF(U34&gt;'WMA2010'!$C$45,IF(U34&lt;&gt;"",INT(('WMA2010'!$B$45*(INT(100*U34)/100-'WMA2010'!$C$45)^'WMA2010'!$D$45)),0),0),IF(U34&lt;&gt;"",IF(U34&gt;'WMA2010'!$C$52,INT(('WMA2010'!$B$52*(INT(100*U34)/100-'WMA2010'!$C$52)^'WMA2010'!$D$52)),0),0))</f>
        <v>0</v>
      </c>
      <c r="X34" s="76">
        <f>IF(U34&lt;&gt;"",IF($D34&lt;&gt;"",IF($D34="M",IF(V34&gt;'WMA2010'!$C$45,INT('WMA2010'!$B$45*((INT(100*V34))/100-'WMA2010'!$C$45)^'WMA2010'!$D$45),0),IF(V34&gt;'WMA2010'!$C$52,INT('WMA2010'!$B$52*((INT(100*V34))/100-'WMA2010'!$C$52)^'WMA2010'!$D$52),0)),""),0)</f>
        <v>0</v>
      </c>
      <c r="Y34" s="56"/>
      <c r="Z34" s="57">
        <f>IF(Y34&lt;&gt;"",INT(100*VLOOKUP($G34,'WMA2010'!$A$2:$F$40,Y$6,0)*Y34)/100,0)</f>
        <v>0</v>
      </c>
      <c r="AA34" s="58">
        <f>IF($D34="M",IF(Y34&gt;'WMA2010'!$C$46,IF(Y34&lt;&gt;"",INT(('WMA2010'!$B$46*(INT(100*Y34)/100-'WMA2010'!$C$46)^'WMA2010'!$D$46)),0),0),IF(Y34&lt;&gt;"",IF(Y34&gt;'WMA2010'!$C$53,INT(('WMA2010'!$B$53*(INT(100*Y34)/100-'WMA2010'!$C$53)^'WMA2010'!$D$53)),0),0))</f>
        <v>0</v>
      </c>
      <c r="AB34" s="76">
        <f>IF(Y34&lt;&gt;"",IF($D34&lt;&gt;"",IF($D34="M",IF(Z34&gt;'WMA2010'!$C$46,INT('WMA2010'!$B$46*((INT(100*Z34))/100-'WMA2010'!$C$46)^'WMA2010'!$D$46),0),IF(Z34&gt;'WMA2010'!$C$53,INT('WMA2010'!$B$53*((INT(100*Z34))/100-'WMA2010'!$C$53)^'WMA2010'!$D$53),0)),""),0)</f>
        <v>0</v>
      </c>
      <c r="AC34" s="56"/>
      <c r="AD34" s="57">
        <f>IF(AC34&lt;&gt;"",INT(100*VLOOKUP($G34,'WMA2010'!$A$2:$F$40,AC$6,0)*AC34)/100,0)</f>
        <v>0</v>
      </c>
      <c r="AE34" s="58">
        <f>IF($D34="M",IF(AC34&gt;'WMA2010'!$C$47,IF(AC34&lt;&gt;"",INT(('WMA2010'!$B$47*(INT(100*AC34)/100-'WMA2010'!$C$47)^'WMA2010'!$D$47)),0),0),IF(AC34&lt;&gt;"",IF(AC34&gt;'WMA2010'!$C$54,INT(('WMA2010'!$B$54*(INT(100*AC34)/100-'WMA2010'!$C$54)^'WMA2010'!$D$54)),0),0))</f>
        <v>0</v>
      </c>
      <c r="AF34" s="76">
        <f>IF(AC34&lt;&gt;"",IF($D34&lt;&gt;"",IF($D34="M",IF(AD34&gt;'WMA2010'!$C$47,INT('WMA2010'!$B$47*((INT(100*AD34))/100-'WMA2010'!$C$47)^'WMA2010'!$D$47),0),IF(AD34&gt;'WMA2010'!$C$54,INT('WMA2010'!$B$54*((INT(100*AD34))/100-'WMA2010'!$C$54)^'WMA2010'!$D$54),0)),""),0)</f>
        <v>0</v>
      </c>
      <c r="AG34" s="59" t="str">
        <f>IF(AND(D34&lt;&gt;"",E34&lt;&gt;""),IF($D34="M",VLOOKUP($F34,kategorie!$A$2:$N$105,3),VLOOKUP($F34,kategorie!$A$2:$N$105,10)),"")</f>
        <v/>
      </c>
      <c r="AH34" s="59" t="str">
        <f>IF(AND(D34&lt;&gt;"",E34&lt;&gt;""),IF($D34="M",VLOOKUP($F34,kategorie!$A$2:$N$105,4),VLOOKUP($F34,kategorie!$A$2:$N$105,11)),"")</f>
        <v/>
      </c>
      <c r="AI34" s="59" t="str">
        <f>IF(AND(D34&lt;&gt;"",E34&lt;&gt;""),IF($D34="M",VLOOKUP($F34,kategorie!$A$2:$N$105,5),VLOOKUP($F34,kategorie!$A$2:$N$105,12)),"")</f>
        <v/>
      </c>
      <c r="AJ34" s="59" t="str">
        <f>IF(AND(D34&lt;&gt;"",E34&lt;&gt;""),IF($D34="M",VLOOKUP($F34,kategorie!$A$2:$N$105,6),VLOOKUP($F34,kategorie!$A$2:$N$105,13)),"")</f>
        <v/>
      </c>
      <c r="AK34" s="59" t="str">
        <f>IF(AND(D34&lt;&gt;"",E34&lt;&gt;""),IF($D34="M",VLOOKUP($F34,kategorie!$A$2:$N$105,7),VLOOKUP($F34,kategorie!$A$2:$N$105,14)),"")</f>
        <v/>
      </c>
    </row>
    <row r="35" spans="1:37" x14ac:dyDescent="0.2">
      <c r="A35" s="47" t="str">
        <f t="shared" si="4"/>
        <v/>
      </c>
      <c r="B35" s="48" t="str">
        <f t="shared" si="5"/>
        <v/>
      </c>
      <c r="C35" s="49" t="str">
        <f t="shared" si="0"/>
        <v/>
      </c>
      <c r="D35" s="50"/>
      <c r="E35" s="51"/>
      <c r="F35" s="75" t="str">
        <f t="shared" si="1"/>
        <v/>
      </c>
      <c r="G35" s="52" t="str">
        <f>IF(AND(D35&lt;&gt;"",E35&lt;&gt;""),IF(D35="M",VLOOKUP(F35,kategorie!$A$2:$N$105,2),VLOOKUP(F35,kategorie!$A$2:$N$105,9)),"")</f>
        <v/>
      </c>
      <c r="H35" s="79"/>
      <c r="I35" s="79"/>
      <c r="J35" s="53"/>
      <c r="K35" s="54" t="str">
        <f t="shared" si="2"/>
        <v/>
      </c>
      <c r="L35" s="55" t="str">
        <f t="shared" si="3"/>
        <v/>
      </c>
      <c r="M35" s="56"/>
      <c r="N35" s="57">
        <f>IF(M35&lt;&gt;"",INT(100*VLOOKUP($G35,'WMA2010'!$A$2:$F$40,M$6,0)*M35)/100,0)</f>
        <v>0</v>
      </c>
      <c r="O35" s="58">
        <f>IF($D35="M",IF(M35&gt;'WMA2010'!$C$43,IF(M35&lt;&gt;"",INT(('WMA2010'!$B$43*(INT(100*M35)/100-'WMA2010'!$C$43)^'WMA2010'!$D$43)),0),0),IF(M35&lt;&gt;"",IF(M35&gt;'WMA2010'!$C$43,INT(('WMA2010'!$B$50*(INT(100*M35)/100-'WMA2010'!$C$50)^'WMA2010'!$D$50)),0),0))</f>
        <v>0</v>
      </c>
      <c r="P35" s="76">
        <f>IF(M35&lt;&gt;"",IF($D35&lt;&gt;"",IF($D35="M",IF(N35&gt;'WMA2010'!$C$43,INT('WMA2010'!$B$43*((INT(100*N35))/100-'WMA2010'!$C$43)^'WMA2010'!$D$43),0),IF(N35&gt;'WMA2010'!$C$50,INT('WMA2010'!$B$50*((INT(100*N35))/100-'WMA2010'!$C$50)^'WMA2010'!$D$50),0)),""),0)</f>
        <v>0</v>
      </c>
      <c r="Q35" s="56"/>
      <c r="R35" s="57">
        <f>IF(Q35&lt;&gt;"",INT(100*VLOOKUP($G35,'WMA2010'!$A$2:$F$40,Q$6,0)*Q35)/100,0)</f>
        <v>0</v>
      </c>
      <c r="S35" s="58">
        <f>IF($D35="M",IF(Q35&gt;'WMA2010'!$C$44,IF(Q35&lt;&gt;"",INT(('WMA2010'!$B$44*(INT(100*Q35)/100-'WMA2010'!$C$44)^'WMA2010'!$D$44)),0),0),IF(Q35&lt;&gt;"",IF(Q35&gt;'WMA2010'!$C$44,INT(('WMA2010'!$B$51*(INT(100*Q35)/100-'WMA2010'!$C$51)^'WMA2010'!$D$51)),0),0))</f>
        <v>0</v>
      </c>
      <c r="T35" s="76">
        <f>IF(Q35&lt;&gt;"",IF($D35&lt;&gt;"",IF($D35="M",IF(R35&gt;'WMA2010'!$C$44,INT('WMA2010'!$B$44*((INT(100*R35))/100-'WMA2010'!$C$44)^'WMA2010'!$D$44),0),IF(R35&gt;'WMA2010'!$C$51,INT('WMA2010'!$B$51*((INT(100*R35))/100-'WMA2010'!$C$51)^'WMA2010'!$D$51),0)),""),0)</f>
        <v>0</v>
      </c>
      <c r="U35" s="56"/>
      <c r="V35" s="57">
        <f>IF(U35&lt;&gt;"",INT(100*VLOOKUP($G35,'WMA2010'!$A$2:$F$40,U$6,0)*U35)/100,0)</f>
        <v>0</v>
      </c>
      <c r="W35" s="58">
        <f>IF($D35="M",IF(U35&gt;'WMA2010'!$C$45,IF(U35&lt;&gt;"",INT(('WMA2010'!$B$45*(INT(100*U35)/100-'WMA2010'!$C$45)^'WMA2010'!$D$45)),0),0),IF(U35&lt;&gt;"",IF(U35&gt;'WMA2010'!$C$52,INT(('WMA2010'!$B$52*(INT(100*U35)/100-'WMA2010'!$C$52)^'WMA2010'!$D$52)),0),0))</f>
        <v>0</v>
      </c>
      <c r="X35" s="76">
        <f>IF(U35&lt;&gt;"",IF($D35&lt;&gt;"",IF($D35="M",IF(V35&gt;'WMA2010'!$C$45,INT('WMA2010'!$B$45*((INT(100*V35))/100-'WMA2010'!$C$45)^'WMA2010'!$D$45),0),IF(V35&gt;'WMA2010'!$C$52,INT('WMA2010'!$B$52*((INT(100*V35))/100-'WMA2010'!$C$52)^'WMA2010'!$D$52),0)),""),0)</f>
        <v>0</v>
      </c>
      <c r="Y35" s="56"/>
      <c r="Z35" s="57">
        <f>IF(Y35&lt;&gt;"",INT(100*VLOOKUP($G35,'WMA2010'!$A$2:$F$40,Y$6,0)*Y35)/100,0)</f>
        <v>0</v>
      </c>
      <c r="AA35" s="58">
        <f>IF($D35="M",IF(Y35&gt;'WMA2010'!$C$46,IF(Y35&lt;&gt;"",INT(('WMA2010'!$B$46*(INT(100*Y35)/100-'WMA2010'!$C$46)^'WMA2010'!$D$46)),0),0),IF(Y35&lt;&gt;"",IF(Y35&gt;'WMA2010'!$C$53,INT(('WMA2010'!$B$53*(INT(100*Y35)/100-'WMA2010'!$C$53)^'WMA2010'!$D$53)),0),0))</f>
        <v>0</v>
      </c>
      <c r="AB35" s="76">
        <f>IF(Y35&lt;&gt;"",IF($D35&lt;&gt;"",IF($D35="M",IF(Z35&gt;'WMA2010'!$C$46,INT('WMA2010'!$B$46*((INT(100*Z35))/100-'WMA2010'!$C$46)^'WMA2010'!$D$46),0),IF(Z35&gt;'WMA2010'!$C$53,INT('WMA2010'!$B$53*((INT(100*Z35))/100-'WMA2010'!$C$53)^'WMA2010'!$D$53),0)),""),0)</f>
        <v>0</v>
      </c>
      <c r="AC35" s="56"/>
      <c r="AD35" s="57">
        <f>IF(AC35&lt;&gt;"",INT(100*VLOOKUP($G35,'WMA2010'!$A$2:$F$40,AC$6,0)*AC35)/100,0)</f>
        <v>0</v>
      </c>
      <c r="AE35" s="58">
        <f>IF($D35="M",IF(AC35&gt;'WMA2010'!$C$47,IF(AC35&lt;&gt;"",INT(('WMA2010'!$B$47*(INT(100*AC35)/100-'WMA2010'!$C$47)^'WMA2010'!$D$47)),0),0),IF(AC35&lt;&gt;"",IF(AC35&gt;'WMA2010'!$C$54,INT(('WMA2010'!$B$54*(INT(100*AC35)/100-'WMA2010'!$C$54)^'WMA2010'!$D$54)),0),0))</f>
        <v>0</v>
      </c>
      <c r="AF35" s="76">
        <f>IF(AC35&lt;&gt;"",IF($D35&lt;&gt;"",IF($D35="M",IF(AD35&gt;'WMA2010'!$C$47,INT('WMA2010'!$B$47*((INT(100*AD35))/100-'WMA2010'!$C$47)^'WMA2010'!$D$47),0),IF(AD35&gt;'WMA2010'!$C$54,INT('WMA2010'!$B$54*((INT(100*AD35))/100-'WMA2010'!$C$54)^'WMA2010'!$D$54),0)),""),0)</f>
        <v>0</v>
      </c>
      <c r="AG35" s="59" t="str">
        <f>IF(AND(D35&lt;&gt;"",E35&lt;&gt;""),IF($D35="M",VLOOKUP($F35,kategorie!$A$2:$N$105,3),VLOOKUP($F35,kategorie!$A$2:$N$105,10)),"")</f>
        <v/>
      </c>
      <c r="AH35" s="59" t="str">
        <f>IF(AND(D35&lt;&gt;"",E35&lt;&gt;""),IF($D35="M",VLOOKUP($F35,kategorie!$A$2:$N$105,4),VLOOKUP($F35,kategorie!$A$2:$N$105,11)),"")</f>
        <v/>
      </c>
      <c r="AI35" s="59" t="str">
        <f>IF(AND(D35&lt;&gt;"",E35&lt;&gt;""),IF($D35="M",VLOOKUP($F35,kategorie!$A$2:$N$105,5),VLOOKUP($F35,kategorie!$A$2:$N$105,12)),"")</f>
        <v/>
      </c>
      <c r="AJ35" s="59" t="str">
        <f>IF(AND(D35&lt;&gt;"",E35&lt;&gt;""),IF($D35="M",VLOOKUP($F35,kategorie!$A$2:$N$105,6),VLOOKUP($F35,kategorie!$A$2:$N$105,13)),"")</f>
        <v/>
      </c>
      <c r="AK35" s="59" t="str">
        <f>IF(AND(D35&lt;&gt;"",E35&lt;&gt;""),IF($D35="M",VLOOKUP($F35,kategorie!$A$2:$N$105,7),VLOOKUP($F35,kategorie!$A$2:$N$105,14)),"")</f>
        <v/>
      </c>
    </row>
    <row r="36" spans="1:37" x14ac:dyDescent="0.2">
      <c r="A36" s="47" t="str">
        <f t="shared" si="4"/>
        <v/>
      </c>
      <c r="B36" s="48" t="str">
        <f t="shared" si="5"/>
        <v/>
      </c>
      <c r="C36" s="49" t="str">
        <f t="shared" si="0"/>
        <v/>
      </c>
      <c r="D36" s="50"/>
      <c r="E36" s="51"/>
      <c r="F36" s="75" t="str">
        <f t="shared" si="1"/>
        <v/>
      </c>
      <c r="G36" s="52" t="str">
        <f>IF(AND(D36&lt;&gt;"",E36&lt;&gt;""),IF(D36="M",VLOOKUP(F36,kategorie!$A$2:$N$105,2),VLOOKUP(F36,kategorie!$A$2:$N$105,9)),"")</f>
        <v/>
      </c>
      <c r="H36" s="79"/>
      <c r="I36" s="79"/>
      <c r="J36" s="53"/>
      <c r="K36" s="54" t="str">
        <f t="shared" si="2"/>
        <v/>
      </c>
      <c r="L36" s="55" t="str">
        <f t="shared" si="3"/>
        <v/>
      </c>
      <c r="M36" s="56"/>
      <c r="N36" s="57">
        <f>IF(M36&lt;&gt;"",INT(100*VLOOKUP($G36,'WMA2010'!$A$2:$F$40,M$6,0)*M36)/100,0)</f>
        <v>0</v>
      </c>
      <c r="O36" s="58">
        <f>IF($D36="M",IF(M36&gt;'WMA2010'!$C$43,IF(M36&lt;&gt;"",INT(('WMA2010'!$B$43*(INT(100*M36)/100-'WMA2010'!$C$43)^'WMA2010'!$D$43)),0),0),IF(M36&lt;&gt;"",IF(M36&gt;'WMA2010'!$C$43,INT(('WMA2010'!$B$50*(INT(100*M36)/100-'WMA2010'!$C$50)^'WMA2010'!$D$50)),0),0))</f>
        <v>0</v>
      </c>
      <c r="P36" s="76">
        <f>IF(M36&lt;&gt;"",IF($D36&lt;&gt;"",IF($D36="M",IF(N36&gt;'WMA2010'!$C$43,INT('WMA2010'!$B$43*((INT(100*N36))/100-'WMA2010'!$C$43)^'WMA2010'!$D$43),0),IF(N36&gt;'WMA2010'!$C$50,INT('WMA2010'!$B$50*((INT(100*N36))/100-'WMA2010'!$C$50)^'WMA2010'!$D$50),0)),""),0)</f>
        <v>0</v>
      </c>
      <c r="Q36" s="56"/>
      <c r="R36" s="57">
        <f>IF(Q36&lt;&gt;"",INT(100*VLOOKUP($G36,'WMA2010'!$A$2:$F$40,Q$6,0)*Q36)/100,0)</f>
        <v>0</v>
      </c>
      <c r="S36" s="58">
        <f>IF($D36="M",IF(Q36&gt;'WMA2010'!$C$44,IF(Q36&lt;&gt;"",INT(('WMA2010'!$B$44*(INT(100*Q36)/100-'WMA2010'!$C$44)^'WMA2010'!$D$44)),0),0),IF(Q36&lt;&gt;"",IF(Q36&gt;'WMA2010'!$C$44,INT(('WMA2010'!$B$51*(INT(100*Q36)/100-'WMA2010'!$C$51)^'WMA2010'!$D$51)),0),0))</f>
        <v>0</v>
      </c>
      <c r="T36" s="76">
        <f>IF(Q36&lt;&gt;"",IF($D36&lt;&gt;"",IF($D36="M",IF(R36&gt;'WMA2010'!$C$44,INT('WMA2010'!$B$44*((INT(100*R36))/100-'WMA2010'!$C$44)^'WMA2010'!$D$44),0),IF(R36&gt;'WMA2010'!$C$51,INT('WMA2010'!$B$51*((INT(100*R36))/100-'WMA2010'!$C$51)^'WMA2010'!$D$51),0)),""),0)</f>
        <v>0</v>
      </c>
      <c r="U36" s="56"/>
      <c r="V36" s="57">
        <f>IF(U36&lt;&gt;"",INT(100*VLOOKUP($G36,'WMA2010'!$A$2:$F$40,U$6,0)*U36)/100,0)</f>
        <v>0</v>
      </c>
      <c r="W36" s="58">
        <f>IF($D36="M",IF(U36&gt;'WMA2010'!$C$45,IF(U36&lt;&gt;"",INT(('WMA2010'!$B$45*(INT(100*U36)/100-'WMA2010'!$C$45)^'WMA2010'!$D$45)),0),0),IF(U36&lt;&gt;"",IF(U36&gt;'WMA2010'!$C$52,INT(('WMA2010'!$B$52*(INT(100*U36)/100-'WMA2010'!$C$52)^'WMA2010'!$D$52)),0),0))</f>
        <v>0</v>
      </c>
      <c r="X36" s="76">
        <f>IF(U36&lt;&gt;"",IF($D36&lt;&gt;"",IF($D36="M",IF(V36&gt;'WMA2010'!$C$45,INT('WMA2010'!$B$45*((INT(100*V36))/100-'WMA2010'!$C$45)^'WMA2010'!$D$45),0),IF(V36&gt;'WMA2010'!$C$52,INT('WMA2010'!$B$52*((INT(100*V36))/100-'WMA2010'!$C$52)^'WMA2010'!$D$52),0)),""),0)</f>
        <v>0</v>
      </c>
      <c r="Y36" s="56"/>
      <c r="Z36" s="57">
        <f>IF(Y36&lt;&gt;"",INT(100*VLOOKUP($G36,'WMA2010'!$A$2:$F$40,Y$6,0)*Y36)/100,0)</f>
        <v>0</v>
      </c>
      <c r="AA36" s="58">
        <f>IF($D36="M",IF(Y36&gt;'WMA2010'!$C$46,IF(Y36&lt;&gt;"",INT(('WMA2010'!$B$46*(INT(100*Y36)/100-'WMA2010'!$C$46)^'WMA2010'!$D$46)),0),0),IF(Y36&lt;&gt;"",IF(Y36&gt;'WMA2010'!$C$53,INT(('WMA2010'!$B$53*(INT(100*Y36)/100-'WMA2010'!$C$53)^'WMA2010'!$D$53)),0),0))</f>
        <v>0</v>
      </c>
      <c r="AB36" s="76">
        <f>IF(Y36&lt;&gt;"",IF($D36&lt;&gt;"",IF($D36="M",IF(Z36&gt;'WMA2010'!$C$46,INT('WMA2010'!$B$46*((INT(100*Z36))/100-'WMA2010'!$C$46)^'WMA2010'!$D$46),0),IF(Z36&gt;'WMA2010'!$C$53,INT('WMA2010'!$B$53*((INT(100*Z36))/100-'WMA2010'!$C$53)^'WMA2010'!$D$53),0)),""),0)</f>
        <v>0</v>
      </c>
      <c r="AC36" s="56"/>
      <c r="AD36" s="57">
        <f>IF(AC36&lt;&gt;"",INT(100*VLOOKUP($G36,'WMA2010'!$A$2:$F$40,AC$6,0)*AC36)/100,0)</f>
        <v>0</v>
      </c>
      <c r="AE36" s="58">
        <f>IF($D36="M",IF(AC36&gt;'WMA2010'!$C$47,IF(AC36&lt;&gt;"",INT(('WMA2010'!$B$47*(INT(100*AC36)/100-'WMA2010'!$C$47)^'WMA2010'!$D$47)),0),0),IF(AC36&lt;&gt;"",IF(AC36&gt;'WMA2010'!$C$54,INT(('WMA2010'!$B$54*(INT(100*AC36)/100-'WMA2010'!$C$54)^'WMA2010'!$D$54)),0),0))</f>
        <v>0</v>
      </c>
      <c r="AF36" s="76">
        <f>IF(AC36&lt;&gt;"",IF($D36&lt;&gt;"",IF($D36="M",IF(AD36&gt;'WMA2010'!$C$47,INT('WMA2010'!$B$47*((INT(100*AD36))/100-'WMA2010'!$C$47)^'WMA2010'!$D$47),0),IF(AD36&gt;'WMA2010'!$C$54,INT('WMA2010'!$B$54*((INT(100*AD36))/100-'WMA2010'!$C$54)^'WMA2010'!$D$54),0)),""),0)</f>
        <v>0</v>
      </c>
      <c r="AG36" s="59" t="str">
        <f>IF(AND(D36&lt;&gt;"",E36&lt;&gt;""),IF($D36="M",VLOOKUP($F36,kategorie!$A$2:$N$105,3),VLOOKUP($F36,kategorie!$A$2:$N$105,10)),"")</f>
        <v/>
      </c>
      <c r="AH36" s="59" t="str">
        <f>IF(AND(D36&lt;&gt;"",E36&lt;&gt;""),IF($D36="M",VLOOKUP($F36,kategorie!$A$2:$N$105,4),VLOOKUP($F36,kategorie!$A$2:$N$105,11)),"")</f>
        <v/>
      </c>
      <c r="AI36" s="59" t="str">
        <f>IF(AND(D36&lt;&gt;"",E36&lt;&gt;""),IF($D36="M",VLOOKUP($F36,kategorie!$A$2:$N$105,5),VLOOKUP($F36,kategorie!$A$2:$N$105,12)),"")</f>
        <v/>
      </c>
      <c r="AJ36" s="59" t="str">
        <f>IF(AND(D36&lt;&gt;"",E36&lt;&gt;""),IF($D36="M",VLOOKUP($F36,kategorie!$A$2:$N$105,6),VLOOKUP($F36,kategorie!$A$2:$N$105,13)),"")</f>
        <v/>
      </c>
      <c r="AK36" s="59" t="str">
        <f>IF(AND(D36&lt;&gt;"",E36&lt;&gt;""),IF($D36="M",VLOOKUP($F36,kategorie!$A$2:$N$105,7),VLOOKUP($F36,kategorie!$A$2:$N$105,14)),"")</f>
        <v/>
      </c>
    </row>
    <row r="37" spans="1:37" x14ac:dyDescent="0.2">
      <c r="A37" s="47" t="str">
        <f t="shared" si="4"/>
        <v/>
      </c>
      <c r="B37" s="48" t="str">
        <f t="shared" si="5"/>
        <v/>
      </c>
      <c r="C37" s="49" t="str">
        <f t="shared" si="0"/>
        <v/>
      </c>
      <c r="D37" s="50"/>
      <c r="E37" s="51"/>
      <c r="F37" s="75" t="str">
        <f t="shared" si="1"/>
        <v/>
      </c>
      <c r="G37" s="52" t="str">
        <f>IF(AND(D37&lt;&gt;"",E37&lt;&gt;""),IF(D37="M",VLOOKUP(F37,kategorie!$A$2:$N$105,2),VLOOKUP(F37,kategorie!$A$2:$N$105,9)),"")</f>
        <v/>
      </c>
      <c r="H37" s="79"/>
      <c r="I37" s="79"/>
      <c r="J37" s="53"/>
      <c r="K37" s="54" t="str">
        <f t="shared" si="2"/>
        <v/>
      </c>
      <c r="L37" s="55" t="str">
        <f t="shared" si="3"/>
        <v/>
      </c>
      <c r="M37" s="56"/>
      <c r="N37" s="57">
        <f>IF(M37&lt;&gt;"",INT(100*VLOOKUP($G37,'WMA2010'!$A$2:$F$40,M$6,0)*M37)/100,0)</f>
        <v>0</v>
      </c>
      <c r="O37" s="58">
        <f>IF($D37="M",IF(M37&gt;'WMA2010'!$C$43,IF(M37&lt;&gt;"",INT(('WMA2010'!$B$43*(INT(100*M37)/100-'WMA2010'!$C$43)^'WMA2010'!$D$43)),0),0),IF(M37&lt;&gt;"",IF(M37&gt;'WMA2010'!$C$43,INT(('WMA2010'!$B$50*(INT(100*M37)/100-'WMA2010'!$C$50)^'WMA2010'!$D$50)),0),0))</f>
        <v>0</v>
      </c>
      <c r="P37" s="76">
        <f>IF(M37&lt;&gt;"",IF($D37&lt;&gt;"",IF($D37="M",IF(N37&gt;'WMA2010'!$C$43,INT('WMA2010'!$B$43*((INT(100*N37))/100-'WMA2010'!$C$43)^'WMA2010'!$D$43),0),IF(N37&gt;'WMA2010'!$C$50,INT('WMA2010'!$B$50*((INT(100*N37))/100-'WMA2010'!$C$50)^'WMA2010'!$D$50),0)),""),0)</f>
        <v>0</v>
      </c>
      <c r="Q37" s="56"/>
      <c r="R37" s="57">
        <f>IF(Q37&lt;&gt;"",INT(100*VLOOKUP($G37,'WMA2010'!$A$2:$F$40,Q$6,0)*Q37)/100,0)</f>
        <v>0</v>
      </c>
      <c r="S37" s="58">
        <f>IF($D37="M",IF(Q37&gt;'WMA2010'!$C$44,IF(Q37&lt;&gt;"",INT(('WMA2010'!$B$44*(INT(100*Q37)/100-'WMA2010'!$C$44)^'WMA2010'!$D$44)),0),0),IF(Q37&lt;&gt;"",IF(Q37&gt;'WMA2010'!$C$44,INT(('WMA2010'!$B$51*(INT(100*Q37)/100-'WMA2010'!$C$51)^'WMA2010'!$D$51)),0),0))</f>
        <v>0</v>
      </c>
      <c r="T37" s="76">
        <f>IF(Q37&lt;&gt;"",IF($D37&lt;&gt;"",IF($D37="M",IF(R37&gt;'WMA2010'!$C$44,INT('WMA2010'!$B$44*((INT(100*R37))/100-'WMA2010'!$C$44)^'WMA2010'!$D$44),0),IF(R37&gt;'WMA2010'!$C$51,INT('WMA2010'!$B$51*((INT(100*R37))/100-'WMA2010'!$C$51)^'WMA2010'!$D$51),0)),""),0)</f>
        <v>0</v>
      </c>
      <c r="U37" s="56"/>
      <c r="V37" s="57">
        <f>IF(U37&lt;&gt;"",INT(100*VLOOKUP($G37,'WMA2010'!$A$2:$F$40,U$6,0)*U37)/100,0)</f>
        <v>0</v>
      </c>
      <c r="W37" s="58">
        <f>IF($D37="M",IF(U37&gt;'WMA2010'!$C$45,IF(U37&lt;&gt;"",INT(('WMA2010'!$B$45*(INT(100*U37)/100-'WMA2010'!$C$45)^'WMA2010'!$D$45)),0),0),IF(U37&lt;&gt;"",IF(U37&gt;'WMA2010'!$C$52,INT(('WMA2010'!$B$52*(INT(100*U37)/100-'WMA2010'!$C$52)^'WMA2010'!$D$52)),0),0))</f>
        <v>0</v>
      </c>
      <c r="X37" s="76">
        <f>IF(U37&lt;&gt;"",IF($D37&lt;&gt;"",IF($D37="M",IF(V37&gt;'WMA2010'!$C$45,INT('WMA2010'!$B$45*((INT(100*V37))/100-'WMA2010'!$C$45)^'WMA2010'!$D$45),0),IF(V37&gt;'WMA2010'!$C$52,INT('WMA2010'!$B$52*((INT(100*V37))/100-'WMA2010'!$C$52)^'WMA2010'!$D$52),0)),""),0)</f>
        <v>0</v>
      </c>
      <c r="Y37" s="56"/>
      <c r="Z37" s="57">
        <f>IF(Y37&lt;&gt;"",INT(100*VLOOKUP($G37,'WMA2010'!$A$2:$F$40,Y$6,0)*Y37)/100,0)</f>
        <v>0</v>
      </c>
      <c r="AA37" s="58">
        <f>IF($D37="M",IF(Y37&gt;'WMA2010'!$C$46,IF(Y37&lt;&gt;"",INT(('WMA2010'!$B$46*(INT(100*Y37)/100-'WMA2010'!$C$46)^'WMA2010'!$D$46)),0),0),IF(Y37&lt;&gt;"",IF(Y37&gt;'WMA2010'!$C$53,INT(('WMA2010'!$B$53*(INT(100*Y37)/100-'WMA2010'!$C$53)^'WMA2010'!$D$53)),0),0))</f>
        <v>0</v>
      </c>
      <c r="AB37" s="76">
        <f>IF(Y37&lt;&gt;"",IF($D37&lt;&gt;"",IF($D37="M",IF(Z37&gt;'WMA2010'!$C$46,INT('WMA2010'!$B$46*((INT(100*Z37))/100-'WMA2010'!$C$46)^'WMA2010'!$D$46),0),IF(Z37&gt;'WMA2010'!$C$53,INT('WMA2010'!$B$53*((INT(100*Z37))/100-'WMA2010'!$C$53)^'WMA2010'!$D$53),0)),""),0)</f>
        <v>0</v>
      </c>
      <c r="AC37" s="56"/>
      <c r="AD37" s="57">
        <f>IF(AC37&lt;&gt;"",INT(100*VLOOKUP($G37,'WMA2010'!$A$2:$F$40,AC$6,0)*AC37)/100,0)</f>
        <v>0</v>
      </c>
      <c r="AE37" s="58">
        <f>IF($D37="M",IF(AC37&gt;'WMA2010'!$C$47,IF(AC37&lt;&gt;"",INT(('WMA2010'!$B$47*(INT(100*AC37)/100-'WMA2010'!$C$47)^'WMA2010'!$D$47)),0),0),IF(AC37&lt;&gt;"",IF(AC37&gt;'WMA2010'!$C$54,INT(('WMA2010'!$B$54*(INT(100*AC37)/100-'WMA2010'!$C$54)^'WMA2010'!$D$54)),0),0))</f>
        <v>0</v>
      </c>
      <c r="AF37" s="76">
        <f>IF(AC37&lt;&gt;"",IF($D37&lt;&gt;"",IF($D37="M",IF(AD37&gt;'WMA2010'!$C$47,INT('WMA2010'!$B$47*((INT(100*AD37))/100-'WMA2010'!$C$47)^'WMA2010'!$D$47),0),IF(AD37&gt;'WMA2010'!$C$54,INT('WMA2010'!$B$54*((INT(100*AD37))/100-'WMA2010'!$C$54)^'WMA2010'!$D$54),0)),""),0)</f>
        <v>0</v>
      </c>
      <c r="AG37" s="59" t="str">
        <f>IF(AND(D37&lt;&gt;"",E37&lt;&gt;""),IF($D37="M",VLOOKUP($F37,kategorie!$A$2:$N$105,3),VLOOKUP($F37,kategorie!$A$2:$N$105,10)),"")</f>
        <v/>
      </c>
      <c r="AH37" s="59" t="str">
        <f>IF(AND(D37&lt;&gt;"",E37&lt;&gt;""),IF($D37="M",VLOOKUP($F37,kategorie!$A$2:$N$105,4),VLOOKUP($F37,kategorie!$A$2:$N$105,11)),"")</f>
        <v/>
      </c>
      <c r="AI37" s="59" t="str">
        <f>IF(AND(D37&lt;&gt;"",E37&lt;&gt;""),IF($D37="M",VLOOKUP($F37,kategorie!$A$2:$N$105,5),VLOOKUP($F37,kategorie!$A$2:$N$105,12)),"")</f>
        <v/>
      </c>
      <c r="AJ37" s="59" t="str">
        <f>IF(AND(D37&lt;&gt;"",E37&lt;&gt;""),IF($D37="M",VLOOKUP($F37,kategorie!$A$2:$N$105,6),VLOOKUP($F37,kategorie!$A$2:$N$105,13)),"")</f>
        <v/>
      </c>
      <c r="AK37" s="59" t="str">
        <f>IF(AND(D37&lt;&gt;"",E37&lt;&gt;""),IF($D37="M",VLOOKUP($F37,kategorie!$A$2:$N$105,7),VLOOKUP($F37,kategorie!$A$2:$N$105,14)),"")</f>
        <v/>
      </c>
    </row>
    <row r="38" spans="1:37" x14ac:dyDescent="0.2">
      <c r="A38" s="47" t="str">
        <f t="shared" si="4"/>
        <v/>
      </c>
      <c r="B38" s="48" t="str">
        <f t="shared" si="5"/>
        <v/>
      </c>
      <c r="C38" s="49" t="str">
        <f t="shared" si="0"/>
        <v/>
      </c>
      <c r="D38" s="50"/>
      <c r="E38" s="51"/>
      <c r="F38" s="75" t="str">
        <f t="shared" si="1"/>
        <v/>
      </c>
      <c r="G38" s="52" t="str">
        <f>IF(AND(D38&lt;&gt;"",E38&lt;&gt;""),IF(D38="M",VLOOKUP(F38,kategorie!$A$2:$N$105,2),VLOOKUP(F38,kategorie!$A$2:$N$105,9)),"")</f>
        <v/>
      </c>
      <c r="H38" s="79"/>
      <c r="I38" s="79"/>
      <c r="J38" s="53"/>
      <c r="K38" s="54" t="str">
        <f t="shared" si="2"/>
        <v/>
      </c>
      <c r="L38" s="55" t="str">
        <f t="shared" si="3"/>
        <v/>
      </c>
      <c r="M38" s="56"/>
      <c r="N38" s="57">
        <f>IF(M38&lt;&gt;"",INT(100*VLOOKUP($G38,'WMA2010'!$A$2:$F$40,M$6,0)*M38)/100,0)</f>
        <v>0</v>
      </c>
      <c r="O38" s="58">
        <f>IF($D38="M",IF(M38&gt;'WMA2010'!$C$43,IF(M38&lt;&gt;"",INT(('WMA2010'!$B$43*(INT(100*M38)/100-'WMA2010'!$C$43)^'WMA2010'!$D$43)),0),0),IF(M38&lt;&gt;"",IF(M38&gt;'WMA2010'!$C$43,INT(('WMA2010'!$B$50*(INT(100*M38)/100-'WMA2010'!$C$50)^'WMA2010'!$D$50)),0),0))</f>
        <v>0</v>
      </c>
      <c r="P38" s="76">
        <f>IF(M38&lt;&gt;"",IF($D38&lt;&gt;"",IF($D38="M",IF(N38&gt;'WMA2010'!$C$43,INT('WMA2010'!$B$43*((INT(100*N38))/100-'WMA2010'!$C$43)^'WMA2010'!$D$43),0),IF(N38&gt;'WMA2010'!$C$50,INT('WMA2010'!$B$50*((INT(100*N38))/100-'WMA2010'!$C$50)^'WMA2010'!$D$50),0)),""),0)</f>
        <v>0</v>
      </c>
      <c r="Q38" s="56"/>
      <c r="R38" s="57">
        <f>IF(Q38&lt;&gt;"",INT(100*VLOOKUP($G38,'WMA2010'!$A$2:$F$40,Q$6,0)*Q38)/100,0)</f>
        <v>0</v>
      </c>
      <c r="S38" s="58">
        <f>IF($D38="M",IF(Q38&gt;'WMA2010'!$C$44,IF(Q38&lt;&gt;"",INT(('WMA2010'!$B$44*(INT(100*Q38)/100-'WMA2010'!$C$44)^'WMA2010'!$D$44)),0),0),IF(Q38&lt;&gt;"",IF(Q38&gt;'WMA2010'!$C$44,INT(('WMA2010'!$B$51*(INT(100*Q38)/100-'WMA2010'!$C$51)^'WMA2010'!$D$51)),0),0))</f>
        <v>0</v>
      </c>
      <c r="T38" s="76">
        <f>IF(Q38&lt;&gt;"",IF($D38&lt;&gt;"",IF($D38="M",IF(R38&gt;'WMA2010'!$C$44,INT('WMA2010'!$B$44*((INT(100*R38))/100-'WMA2010'!$C$44)^'WMA2010'!$D$44),0),IF(R38&gt;'WMA2010'!$C$51,INT('WMA2010'!$B$51*((INT(100*R38))/100-'WMA2010'!$C$51)^'WMA2010'!$D$51),0)),""),0)</f>
        <v>0</v>
      </c>
      <c r="U38" s="56"/>
      <c r="V38" s="57">
        <f>IF(U38&lt;&gt;"",INT(100*VLOOKUP($G38,'WMA2010'!$A$2:$F$40,U$6,0)*U38)/100,0)</f>
        <v>0</v>
      </c>
      <c r="W38" s="58">
        <f>IF($D38="M",IF(U38&gt;'WMA2010'!$C$45,IF(U38&lt;&gt;"",INT(('WMA2010'!$B$45*(INT(100*U38)/100-'WMA2010'!$C$45)^'WMA2010'!$D$45)),0),0),IF(U38&lt;&gt;"",IF(U38&gt;'WMA2010'!$C$52,INT(('WMA2010'!$B$52*(INT(100*U38)/100-'WMA2010'!$C$52)^'WMA2010'!$D$52)),0),0))</f>
        <v>0</v>
      </c>
      <c r="X38" s="76">
        <f>IF(U38&lt;&gt;"",IF($D38&lt;&gt;"",IF($D38="M",IF(V38&gt;'WMA2010'!$C$45,INT('WMA2010'!$B$45*((INT(100*V38))/100-'WMA2010'!$C$45)^'WMA2010'!$D$45),0),IF(V38&gt;'WMA2010'!$C$52,INT('WMA2010'!$B$52*((INT(100*V38))/100-'WMA2010'!$C$52)^'WMA2010'!$D$52),0)),""),0)</f>
        <v>0</v>
      </c>
      <c r="Y38" s="56"/>
      <c r="Z38" s="57">
        <f>IF(Y38&lt;&gt;"",INT(100*VLOOKUP($G38,'WMA2010'!$A$2:$F$40,Y$6,0)*Y38)/100,0)</f>
        <v>0</v>
      </c>
      <c r="AA38" s="58">
        <f>IF($D38="M",IF(Y38&gt;'WMA2010'!$C$46,IF(Y38&lt;&gt;"",INT(('WMA2010'!$B$46*(INT(100*Y38)/100-'WMA2010'!$C$46)^'WMA2010'!$D$46)),0),0),IF(Y38&lt;&gt;"",IF(Y38&gt;'WMA2010'!$C$53,INT(('WMA2010'!$B$53*(INT(100*Y38)/100-'WMA2010'!$C$53)^'WMA2010'!$D$53)),0),0))</f>
        <v>0</v>
      </c>
      <c r="AB38" s="76">
        <f>IF(Y38&lt;&gt;"",IF($D38&lt;&gt;"",IF($D38="M",IF(Z38&gt;'WMA2010'!$C$46,INT('WMA2010'!$B$46*((INT(100*Z38))/100-'WMA2010'!$C$46)^'WMA2010'!$D$46),0),IF(Z38&gt;'WMA2010'!$C$53,INT('WMA2010'!$B$53*((INT(100*Z38))/100-'WMA2010'!$C$53)^'WMA2010'!$D$53),0)),""),0)</f>
        <v>0</v>
      </c>
      <c r="AC38" s="56"/>
      <c r="AD38" s="57">
        <f>IF(AC38&lt;&gt;"",INT(100*VLOOKUP($G38,'WMA2010'!$A$2:$F$40,AC$6,0)*AC38)/100,0)</f>
        <v>0</v>
      </c>
      <c r="AE38" s="58">
        <f>IF($D38="M",IF(AC38&gt;'WMA2010'!$C$47,IF(AC38&lt;&gt;"",INT(('WMA2010'!$B$47*(INT(100*AC38)/100-'WMA2010'!$C$47)^'WMA2010'!$D$47)),0),0),IF(AC38&lt;&gt;"",IF(AC38&gt;'WMA2010'!$C$54,INT(('WMA2010'!$B$54*(INT(100*AC38)/100-'WMA2010'!$C$54)^'WMA2010'!$D$54)),0),0))</f>
        <v>0</v>
      </c>
      <c r="AF38" s="76">
        <f>IF(AC38&lt;&gt;"",IF($D38&lt;&gt;"",IF($D38="M",IF(AD38&gt;'WMA2010'!$C$47,INT('WMA2010'!$B$47*((INT(100*AD38))/100-'WMA2010'!$C$47)^'WMA2010'!$D$47),0),IF(AD38&gt;'WMA2010'!$C$54,INT('WMA2010'!$B$54*((INT(100*AD38))/100-'WMA2010'!$C$54)^'WMA2010'!$D$54),0)),""),0)</f>
        <v>0</v>
      </c>
      <c r="AG38" s="59" t="str">
        <f>IF(AND(D38&lt;&gt;"",E38&lt;&gt;""),IF($D38="M",VLOOKUP($F38,kategorie!$A$2:$N$105,3),VLOOKUP($F38,kategorie!$A$2:$N$105,10)),"")</f>
        <v/>
      </c>
      <c r="AH38" s="59" t="str">
        <f>IF(AND(D38&lt;&gt;"",E38&lt;&gt;""),IF($D38="M",VLOOKUP($F38,kategorie!$A$2:$N$105,4),VLOOKUP($F38,kategorie!$A$2:$N$105,11)),"")</f>
        <v/>
      </c>
      <c r="AI38" s="59" t="str">
        <f>IF(AND(D38&lt;&gt;"",E38&lt;&gt;""),IF($D38="M",VLOOKUP($F38,kategorie!$A$2:$N$105,5),VLOOKUP($F38,kategorie!$A$2:$N$105,12)),"")</f>
        <v/>
      </c>
      <c r="AJ38" s="59" t="str">
        <f>IF(AND(D38&lt;&gt;"",E38&lt;&gt;""),IF($D38="M",VLOOKUP($F38,kategorie!$A$2:$N$105,6),VLOOKUP($F38,kategorie!$A$2:$N$105,13)),"")</f>
        <v/>
      </c>
      <c r="AK38" s="59" t="str">
        <f>IF(AND(D38&lt;&gt;"",E38&lt;&gt;""),IF($D38="M",VLOOKUP($F38,kategorie!$A$2:$N$105,7),VLOOKUP($F38,kategorie!$A$2:$N$105,14)),"")</f>
        <v/>
      </c>
    </row>
    <row r="39" spans="1:37" x14ac:dyDescent="0.2">
      <c r="A39" s="47" t="str">
        <f t="shared" si="4"/>
        <v/>
      </c>
      <c r="B39" s="48" t="str">
        <f t="shared" si="5"/>
        <v/>
      </c>
      <c r="C39" s="49" t="str">
        <f t="shared" si="0"/>
        <v/>
      </c>
      <c r="D39" s="50"/>
      <c r="E39" s="51"/>
      <c r="F39" s="75" t="str">
        <f t="shared" si="1"/>
        <v/>
      </c>
      <c r="G39" s="52" t="str">
        <f>IF(AND(D39&lt;&gt;"",E39&lt;&gt;""),IF(D39="M",VLOOKUP(F39,kategorie!$A$2:$N$105,2),VLOOKUP(F39,kategorie!$A$2:$N$105,9)),"")</f>
        <v/>
      </c>
      <c r="H39" s="79"/>
      <c r="I39" s="79"/>
      <c r="J39" s="53"/>
      <c r="K39" s="54" t="str">
        <f t="shared" si="2"/>
        <v/>
      </c>
      <c r="L39" s="55" t="str">
        <f t="shared" si="3"/>
        <v/>
      </c>
      <c r="M39" s="56"/>
      <c r="N39" s="57">
        <f>IF(M39&lt;&gt;"",INT(100*VLOOKUP($G39,'WMA2010'!$A$2:$F$40,M$6,0)*M39)/100,0)</f>
        <v>0</v>
      </c>
      <c r="O39" s="58">
        <f>IF($D39="M",IF(M39&gt;'WMA2010'!$C$43,IF(M39&lt;&gt;"",INT(('WMA2010'!$B$43*(INT(100*M39)/100-'WMA2010'!$C$43)^'WMA2010'!$D$43)),0),0),IF(M39&lt;&gt;"",IF(M39&gt;'WMA2010'!$C$43,INT(('WMA2010'!$B$50*(INT(100*M39)/100-'WMA2010'!$C$50)^'WMA2010'!$D$50)),0),0))</f>
        <v>0</v>
      </c>
      <c r="P39" s="76">
        <f>IF(M39&lt;&gt;"",IF($D39&lt;&gt;"",IF($D39="M",IF(N39&gt;'WMA2010'!$C$43,INT('WMA2010'!$B$43*((INT(100*N39))/100-'WMA2010'!$C$43)^'WMA2010'!$D$43),0),IF(N39&gt;'WMA2010'!$C$50,INT('WMA2010'!$B$50*((INT(100*N39))/100-'WMA2010'!$C$50)^'WMA2010'!$D$50),0)),""),0)</f>
        <v>0</v>
      </c>
      <c r="Q39" s="56"/>
      <c r="R39" s="57">
        <f>IF(Q39&lt;&gt;"",INT(100*VLOOKUP($G39,'WMA2010'!$A$2:$F$40,Q$6,0)*Q39)/100,0)</f>
        <v>0</v>
      </c>
      <c r="S39" s="58">
        <f>IF($D39="M",IF(Q39&gt;'WMA2010'!$C$44,IF(Q39&lt;&gt;"",INT(('WMA2010'!$B$44*(INT(100*Q39)/100-'WMA2010'!$C$44)^'WMA2010'!$D$44)),0),0),IF(Q39&lt;&gt;"",IF(Q39&gt;'WMA2010'!$C$44,INT(('WMA2010'!$B$51*(INT(100*Q39)/100-'WMA2010'!$C$51)^'WMA2010'!$D$51)),0),0))</f>
        <v>0</v>
      </c>
      <c r="T39" s="76">
        <f>IF(Q39&lt;&gt;"",IF($D39&lt;&gt;"",IF($D39="M",IF(R39&gt;'WMA2010'!$C$44,INT('WMA2010'!$B$44*((INT(100*R39))/100-'WMA2010'!$C$44)^'WMA2010'!$D$44),0),IF(R39&gt;'WMA2010'!$C$51,INT('WMA2010'!$B$51*((INT(100*R39))/100-'WMA2010'!$C$51)^'WMA2010'!$D$51),0)),""),0)</f>
        <v>0</v>
      </c>
      <c r="U39" s="56"/>
      <c r="V39" s="57">
        <f>IF(U39&lt;&gt;"",INT(100*VLOOKUP($G39,'WMA2010'!$A$2:$F$40,U$6,0)*U39)/100,0)</f>
        <v>0</v>
      </c>
      <c r="W39" s="58">
        <f>IF($D39="M",IF(U39&gt;'WMA2010'!$C$45,IF(U39&lt;&gt;"",INT(('WMA2010'!$B$45*(INT(100*U39)/100-'WMA2010'!$C$45)^'WMA2010'!$D$45)),0),0),IF(U39&lt;&gt;"",IF(U39&gt;'WMA2010'!$C$52,INT(('WMA2010'!$B$52*(INT(100*U39)/100-'WMA2010'!$C$52)^'WMA2010'!$D$52)),0),0))</f>
        <v>0</v>
      </c>
      <c r="X39" s="76">
        <f>IF(U39&lt;&gt;"",IF($D39&lt;&gt;"",IF($D39="M",IF(V39&gt;'WMA2010'!$C$45,INT('WMA2010'!$B$45*((INT(100*V39))/100-'WMA2010'!$C$45)^'WMA2010'!$D$45),0),IF(V39&gt;'WMA2010'!$C$52,INT('WMA2010'!$B$52*((INT(100*V39))/100-'WMA2010'!$C$52)^'WMA2010'!$D$52),0)),""),0)</f>
        <v>0</v>
      </c>
      <c r="Y39" s="56"/>
      <c r="Z39" s="57">
        <f>IF(Y39&lt;&gt;"",INT(100*VLOOKUP($G39,'WMA2010'!$A$2:$F$40,Y$6,0)*Y39)/100,0)</f>
        <v>0</v>
      </c>
      <c r="AA39" s="58">
        <f>IF($D39="M",IF(Y39&gt;'WMA2010'!$C$46,IF(Y39&lt;&gt;"",INT(('WMA2010'!$B$46*(INT(100*Y39)/100-'WMA2010'!$C$46)^'WMA2010'!$D$46)),0),0),IF(Y39&lt;&gt;"",IF(Y39&gt;'WMA2010'!$C$53,INT(('WMA2010'!$B$53*(INT(100*Y39)/100-'WMA2010'!$C$53)^'WMA2010'!$D$53)),0),0))</f>
        <v>0</v>
      </c>
      <c r="AB39" s="76">
        <f>IF(Y39&lt;&gt;"",IF($D39&lt;&gt;"",IF($D39="M",IF(Z39&gt;'WMA2010'!$C$46,INT('WMA2010'!$B$46*((INT(100*Z39))/100-'WMA2010'!$C$46)^'WMA2010'!$D$46),0),IF(Z39&gt;'WMA2010'!$C$53,INT('WMA2010'!$B$53*((INT(100*Z39))/100-'WMA2010'!$C$53)^'WMA2010'!$D$53),0)),""),0)</f>
        <v>0</v>
      </c>
      <c r="AC39" s="56"/>
      <c r="AD39" s="57">
        <f>IF(AC39&lt;&gt;"",INT(100*VLOOKUP($G39,'WMA2010'!$A$2:$F$40,AC$6,0)*AC39)/100,0)</f>
        <v>0</v>
      </c>
      <c r="AE39" s="58">
        <f>IF($D39="M",IF(AC39&gt;'WMA2010'!$C$47,IF(AC39&lt;&gt;"",INT(('WMA2010'!$B$47*(INT(100*AC39)/100-'WMA2010'!$C$47)^'WMA2010'!$D$47)),0),0),IF(AC39&lt;&gt;"",IF(AC39&gt;'WMA2010'!$C$54,INT(('WMA2010'!$B$54*(INT(100*AC39)/100-'WMA2010'!$C$54)^'WMA2010'!$D$54)),0),0))</f>
        <v>0</v>
      </c>
      <c r="AF39" s="76">
        <f>IF(AC39&lt;&gt;"",IF($D39&lt;&gt;"",IF($D39="M",IF(AD39&gt;'WMA2010'!$C$47,INT('WMA2010'!$B$47*((INT(100*AD39))/100-'WMA2010'!$C$47)^'WMA2010'!$D$47),0),IF(AD39&gt;'WMA2010'!$C$54,INT('WMA2010'!$B$54*((INT(100*AD39))/100-'WMA2010'!$C$54)^'WMA2010'!$D$54),0)),""),0)</f>
        <v>0</v>
      </c>
      <c r="AG39" s="59" t="str">
        <f>IF(AND(D39&lt;&gt;"",E39&lt;&gt;""),IF($D39="M",VLOOKUP($F39,kategorie!$A$2:$N$105,3),VLOOKUP($F39,kategorie!$A$2:$N$105,10)),"")</f>
        <v/>
      </c>
      <c r="AH39" s="59" t="str">
        <f>IF(AND(D39&lt;&gt;"",E39&lt;&gt;""),IF($D39="M",VLOOKUP($F39,kategorie!$A$2:$N$105,4),VLOOKUP($F39,kategorie!$A$2:$N$105,11)),"")</f>
        <v/>
      </c>
      <c r="AI39" s="59" t="str">
        <f>IF(AND(D39&lt;&gt;"",E39&lt;&gt;""),IF($D39="M",VLOOKUP($F39,kategorie!$A$2:$N$105,5),VLOOKUP($F39,kategorie!$A$2:$N$105,12)),"")</f>
        <v/>
      </c>
      <c r="AJ39" s="59" t="str">
        <f>IF(AND(D39&lt;&gt;"",E39&lt;&gt;""),IF($D39="M",VLOOKUP($F39,kategorie!$A$2:$N$105,6),VLOOKUP($F39,kategorie!$A$2:$N$105,13)),"")</f>
        <v/>
      </c>
      <c r="AK39" s="59" t="str">
        <f>IF(AND(D39&lt;&gt;"",E39&lt;&gt;""),IF($D39="M",VLOOKUP($F39,kategorie!$A$2:$N$105,7),VLOOKUP($F39,kategorie!$A$2:$N$105,14)),"")</f>
        <v/>
      </c>
    </row>
    <row r="40" spans="1:37" x14ac:dyDescent="0.2">
      <c r="A40" s="47" t="str">
        <f t="shared" si="4"/>
        <v/>
      </c>
      <c r="B40" s="48" t="str">
        <f t="shared" si="5"/>
        <v/>
      </c>
      <c r="C40" s="49" t="str">
        <f t="shared" si="0"/>
        <v/>
      </c>
      <c r="D40" s="50"/>
      <c r="E40" s="51"/>
      <c r="F40" s="75" t="str">
        <f t="shared" si="1"/>
        <v/>
      </c>
      <c r="G40" s="52" t="str">
        <f>IF(AND(D40&lt;&gt;"",E40&lt;&gt;""),IF(D40="M",VLOOKUP(F40,kategorie!$A$2:$N$105,2),VLOOKUP(F40,kategorie!$A$2:$N$105,9)),"")</f>
        <v/>
      </c>
      <c r="H40" s="79"/>
      <c r="I40" s="79"/>
      <c r="J40" s="53"/>
      <c r="K40" s="54" t="str">
        <f t="shared" si="2"/>
        <v/>
      </c>
      <c r="L40" s="55" t="str">
        <f t="shared" si="3"/>
        <v/>
      </c>
      <c r="M40" s="56"/>
      <c r="N40" s="57">
        <f>IF(M40&lt;&gt;"",INT(100*VLOOKUP($G40,'WMA2010'!$A$2:$F$40,M$6,0)*M40)/100,0)</f>
        <v>0</v>
      </c>
      <c r="O40" s="58">
        <f>IF($D40="M",IF(M40&gt;'WMA2010'!$C$43,IF(M40&lt;&gt;"",INT(('WMA2010'!$B$43*(INT(100*M40)/100-'WMA2010'!$C$43)^'WMA2010'!$D$43)),0),0),IF(M40&lt;&gt;"",IF(M40&gt;'WMA2010'!$C$43,INT(('WMA2010'!$B$50*(INT(100*M40)/100-'WMA2010'!$C$50)^'WMA2010'!$D$50)),0),0))</f>
        <v>0</v>
      </c>
      <c r="P40" s="76">
        <f>IF(M40&lt;&gt;"",IF($D40&lt;&gt;"",IF($D40="M",IF(N40&gt;'WMA2010'!$C$43,INT('WMA2010'!$B$43*((INT(100*N40))/100-'WMA2010'!$C$43)^'WMA2010'!$D$43),0),IF(N40&gt;'WMA2010'!$C$50,INT('WMA2010'!$B$50*((INT(100*N40))/100-'WMA2010'!$C$50)^'WMA2010'!$D$50),0)),""),0)</f>
        <v>0</v>
      </c>
      <c r="Q40" s="56"/>
      <c r="R40" s="57">
        <f>IF(Q40&lt;&gt;"",INT(100*VLOOKUP($G40,'WMA2010'!$A$2:$F$40,Q$6,0)*Q40)/100,0)</f>
        <v>0</v>
      </c>
      <c r="S40" s="58">
        <f>IF($D40="M",IF(Q40&gt;'WMA2010'!$C$44,IF(Q40&lt;&gt;"",INT(('WMA2010'!$B$44*(INT(100*Q40)/100-'WMA2010'!$C$44)^'WMA2010'!$D$44)),0),0),IF(Q40&lt;&gt;"",IF(Q40&gt;'WMA2010'!$C$44,INT(('WMA2010'!$B$51*(INT(100*Q40)/100-'WMA2010'!$C$51)^'WMA2010'!$D$51)),0),0))</f>
        <v>0</v>
      </c>
      <c r="T40" s="76">
        <f>IF(Q40&lt;&gt;"",IF($D40&lt;&gt;"",IF($D40="M",IF(R40&gt;'WMA2010'!$C$44,INT('WMA2010'!$B$44*((INT(100*R40))/100-'WMA2010'!$C$44)^'WMA2010'!$D$44),0),IF(R40&gt;'WMA2010'!$C$51,INT('WMA2010'!$B$51*((INT(100*R40))/100-'WMA2010'!$C$51)^'WMA2010'!$D$51),0)),""),0)</f>
        <v>0</v>
      </c>
      <c r="U40" s="56"/>
      <c r="V40" s="57">
        <f>IF(U40&lt;&gt;"",INT(100*VLOOKUP($G40,'WMA2010'!$A$2:$F$40,U$6,0)*U40)/100,0)</f>
        <v>0</v>
      </c>
      <c r="W40" s="58">
        <f>IF($D40="M",IF(U40&gt;'WMA2010'!$C$45,IF(U40&lt;&gt;"",INT(('WMA2010'!$B$45*(INT(100*U40)/100-'WMA2010'!$C$45)^'WMA2010'!$D$45)),0),0),IF(U40&lt;&gt;"",IF(U40&gt;'WMA2010'!$C$52,INT(('WMA2010'!$B$52*(INT(100*U40)/100-'WMA2010'!$C$52)^'WMA2010'!$D$52)),0),0))</f>
        <v>0</v>
      </c>
      <c r="X40" s="76">
        <f>IF(U40&lt;&gt;"",IF($D40&lt;&gt;"",IF($D40="M",IF(V40&gt;'WMA2010'!$C$45,INT('WMA2010'!$B$45*((INT(100*V40))/100-'WMA2010'!$C$45)^'WMA2010'!$D$45),0),IF(V40&gt;'WMA2010'!$C$52,INT('WMA2010'!$B$52*((INT(100*V40))/100-'WMA2010'!$C$52)^'WMA2010'!$D$52),0)),""),0)</f>
        <v>0</v>
      </c>
      <c r="Y40" s="56"/>
      <c r="Z40" s="57">
        <f>IF(Y40&lt;&gt;"",INT(100*VLOOKUP($G40,'WMA2010'!$A$2:$F$40,Y$6,0)*Y40)/100,0)</f>
        <v>0</v>
      </c>
      <c r="AA40" s="58">
        <f>IF($D40="M",IF(Y40&gt;'WMA2010'!$C$46,IF(Y40&lt;&gt;"",INT(('WMA2010'!$B$46*(INT(100*Y40)/100-'WMA2010'!$C$46)^'WMA2010'!$D$46)),0),0),IF(Y40&lt;&gt;"",IF(Y40&gt;'WMA2010'!$C$53,INT(('WMA2010'!$B$53*(INT(100*Y40)/100-'WMA2010'!$C$53)^'WMA2010'!$D$53)),0),0))</f>
        <v>0</v>
      </c>
      <c r="AB40" s="76">
        <f>IF(Y40&lt;&gt;"",IF($D40&lt;&gt;"",IF($D40="M",IF(Z40&gt;'WMA2010'!$C$46,INT('WMA2010'!$B$46*((INT(100*Z40))/100-'WMA2010'!$C$46)^'WMA2010'!$D$46),0),IF(Z40&gt;'WMA2010'!$C$53,INT('WMA2010'!$B$53*((INT(100*Z40))/100-'WMA2010'!$C$53)^'WMA2010'!$D$53),0)),""),0)</f>
        <v>0</v>
      </c>
      <c r="AC40" s="56"/>
      <c r="AD40" s="57">
        <f>IF(AC40&lt;&gt;"",INT(100*VLOOKUP($G40,'WMA2010'!$A$2:$F$40,AC$6,0)*AC40)/100,0)</f>
        <v>0</v>
      </c>
      <c r="AE40" s="58">
        <f>IF($D40="M",IF(AC40&gt;'WMA2010'!$C$47,IF(AC40&lt;&gt;"",INT(('WMA2010'!$B$47*(INT(100*AC40)/100-'WMA2010'!$C$47)^'WMA2010'!$D$47)),0),0),IF(AC40&lt;&gt;"",IF(AC40&gt;'WMA2010'!$C$54,INT(('WMA2010'!$B$54*(INT(100*AC40)/100-'WMA2010'!$C$54)^'WMA2010'!$D$54)),0),0))</f>
        <v>0</v>
      </c>
      <c r="AF40" s="76">
        <f>IF(AC40&lt;&gt;"",IF($D40&lt;&gt;"",IF($D40="M",IF(AD40&gt;'WMA2010'!$C$47,INT('WMA2010'!$B$47*((INT(100*AD40))/100-'WMA2010'!$C$47)^'WMA2010'!$D$47),0),IF(AD40&gt;'WMA2010'!$C$54,INT('WMA2010'!$B$54*((INT(100*AD40))/100-'WMA2010'!$C$54)^'WMA2010'!$D$54),0)),""),0)</f>
        <v>0</v>
      </c>
      <c r="AG40" s="59" t="str">
        <f>IF(AND(D40&lt;&gt;"",E40&lt;&gt;""),IF($D40="M",VLOOKUP($F40,kategorie!$A$2:$N$105,3),VLOOKUP($F40,kategorie!$A$2:$N$105,10)),"")</f>
        <v/>
      </c>
      <c r="AH40" s="59" t="str">
        <f>IF(AND(D40&lt;&gt;"",E40&lt;&gt;""),IF($D40="M",VLOOKUP($F40,kategorie!$A$2:$N$105,4),VLOOKUP($F40,kategorie!$A$2:$N$105,11)),"")</f>
        <v/>
      </c>
      <c r="AI40" s="59" t="str">
        <f>IF(AND(D40&lt;&gt;"",E40&lt;&gt;""),IF($D40="M",VLOOKUP($F40,kategorie!$A$2:$N$105,5),VLOOKUP($F40,kategorie!$A$2:$N$105,12)),"")</f>
        <v/>
      </c>
      <c r="AJ40" s="59" t="str">
        <f>IF(AND(D40&lt;&gt;"",E40&lt;&gt;""),IF($D40="M",VLOOKUP($F40,kategorie!$A$2:$N$105,6),VLOOKUP($F40,kategorie!$A$2:$N$105,13)),"")</f>
        <v/>
      </c>
      <c r="AK40" s="59" t="str">
        <f>IF(AND(D40&lt;&gt;"",E40&lt;&gt;""),IF($D40="M",VLOOKUP($F40,kategorie!$A$2:$N$105,7),VLOOKUP($F40,kategorie!$A$2:$N$105,14)),"")</f>
        <v/>
      </c>
    </row>
    <row r="41" spans="1:37" x14ac:dyDescent="0.2">
      <c r="A41" s="47" t="str">
        <f t="shared" si="4"/>
        <v/>
      </c>
      <c r="B41" s="48" t="str">
        <f t="shared" si="5"/>
        <v/>
      </c>
      <c r="C41" s="49" t="str">
        <f t="shared" si="0"/>
        <v/>
      </c>
      <c r="D41" s="50"/>
      <c r="E41" s="51"/>
      <c r="F41" s="75" t="str">
        <f t="shared" si="1"/>
        <v/>
      </c>
      <c r="G41" s="52" t="str">
        <f>IF(AND(D41&lt;&gt;"",E41&lt;&gt;""),IF(D41="M",VLOOKUP(F41,kategorie!$A$2:$N$105,2),VLOOKUP(F41,kategorie!$A$2:$N$105,9)),"")</f>
        <v/>
      </c>
      <c r="H41" s="79"/>
      <c r="I41" s="79"/>
      <c r="J41" s="53"/>
      <c r="K41" s="54" t="str">
        <f t="shared" si="2"/>
        <v/>
      </c>
      <c r="L41" s="55" t="str">
        <f t="shared" si="3"/>
        <v/>
      </c>
      <c r="M41" s="56"/>
      <c r="N41" s="57">
        <f>IF(M41&lt;&gt;"",INT(100*VLOOKUP($G41,'WMA2010'!$A$2:$F$40,M$6,0)*M41)/100,0)</f>
        <v>0</v>
      </c>
      <c r="O41" s="58">
        <f>IF($D41="M",IF(M41&gt;'WMA2010'!$C$43,IF(M41&lt;&gt;"",INT(('WMA2010'!$B$43*(INT(100*M41)/100-'WMA2010'!$C$43)^'WMA2010'!$D$43)),0),0),IF(M41&lt;&gt;"",IF(M41&gt;'WMA2010'!$C$43,INT(('WMA2010'!$B$50*(INT(100*M41)/100-'WMA2010'!$C$50)^'WMA2010'!$D$50)),0),0))</f>
        <v>0</v>
      </c>
      <c r="P41" s="76">
        <f>IF(M41&lt;&gt;"",IF($D41&lt;&gt;"",IF($D41="M",IF(N41&gt;'WMA2010'!$C$43,INT('WMA2010'!$B$43*((INT(100*N41))/100-'WMA2010'!$C$43)^'WMA2010'!$D$43),0),IF(N41&gt;'WMA2010'!$C$50,INT('WMA2010'!$B$50*((INT(100*N41))/100-'WMA2010'!$C$50)^'WMA2010'!$D$50),0)),""),0)</f>
        <v>0</v>
      </c>
      <c r="Q41" s="56"/>
      <c r="R41" s="57">
        <f>IF(Q41&lt;&gt;"",INT(100*VLOOKUP($G41,'WMA2010'!$A$2:$F$40,Q$6,0)*Q41)/100,0)</f>
        <v>0</v>
      </c>
      <c r="S41" s="58">
        <f>IF($D41="M",IF(Q41&gt;'WMA2010'!$C$44,IF(Q41&lt;&gt;"",INT(('WMA2010'!$B$44*(INT(100*Q41)/100-'WMA2010'!$C$44)^'WMA2010'!$D$44)),0),0),IF(Q41&lt;&gt;"",IF(Q41&gt;'WMA2010'!$C$44,INT(('WMA2010'!$B$51*(INT(100*Q41)/100-'WMA2010'!$C$51)^'WMA2010'!$D$51)),0),0))</f>
        <v>0</v>
      </c>
      <c r="T41" s="76">
        <f>IF(Q41&lt;&gt;"",IF($D41&lt;&gt;"",IF($D41="M",IF(R41&gt;'WMA2010'!$C$44,INT('WMA2010'!$B$44*((INT(100*R41))/100-'WMA2010'!$C$44)^'WMA2010'!$D$44),0),IF(R41&gt;'WMA2010'!$C$51,INT('WMA2010'!$B$51*((INT(100*R41))/100-'WMA2010'!$C$51)^'WMA2010'!$D$51),0)),""),0)</f>
        <v>0</v>
      </c>
      <c r="U41" s="56"/>
      <c r="V41" s="57">
        <f>IF(U41&lt;&gt;"",INT(100*VLOOKUP($G41,'WMA2010'!$A$2:$F$40,U$6,0)*U41)/100,0)</f>
        <v>0</v>
      </c>
      <c r="W41" s="58">
        <f>IF($D41="M",IF(U41&gt;'WMA2010'!$C$45,IF(U41&lt;&gt;"",INT(('WMA2010'!$B$45*(INT(100*U41)/100-'WMA2010'!$C$45)^'WMA2010'!$D$45)),0),0),IF(U41&lt;&gt;"",IF(U41&gt;'WMA2010'!$C$52,INT(('WMA2010'!$B$52*(INT(100*U41)/100-'WMA2010'!$C$52)^'WMA2010'!$D$52)),0),0))</f>
        <v>0</v>
      </c>
      <c r="X41" s="76">
        <f>IF(U41&lt;&gt;"",IF($D41&lt;&gt;"",IF($D41="M",IF(V41&gt;'WMA2010'!$C$45,INT('WMA2010'!$B$45*((INT(100*V41))/100-'WMA2010'!$C$45)^'WMA2010'!$D$45),0),IF(V41&gt;'WMA2010'!$C$52,INT('WMA2010'!$B$52*((INT(100*V41))/100-'WMA2010'!$C$52)^'WMA2010'!$D$52),0)),""),0)</f>
        <v>0</v>
      </c>
      <c r="Y41" s="56"/>
      <c r="Z41" s="57">
        <f>IF(Y41&lt;&gt;"",INT(100*VLOOKUP($G41,'WMA2010'!$A$2:$F$40,Y$6,0)*Y41)/100,0)</f>
        <v>0</v>
      </c>
      <c r="AA41" s="58">
        <f>IF($D41="M",IF(Y41&gt;'WMA2010'!$C$46,IF(Y41&lt;&gt;"",INT(('WMA2010'!$B$46*(INT(100*Y41)/100-'WMA2010'!$C$46)^'WMA2010'!$D$46)),0),0),IF(Y41&lt;&gt;"",IF(Y41&gt;'WMA2010'!$C$53,INT(('WMA2010'!$B$53*(INT(100*Y41)/100-'WMA2010'!$C$53)^'WMA2010'!$D$53)),0),0))</f>
        <v>0</v>
      </c>
      <c r="AB41" s="76">
        <f>IF(Y41&lt;&gt;"",IF($D41&lt;&gt;"",IF($D41="M",IF(Z41&gt;'WMA2010'!$C$46,INT('WMA2010'!$B$46*((INT(100*Z41))/100-'WMA2010'!$C$46)^'WMA2010'!$D$46),0),IF(Z41&gt;'WMA2010'!$C$53,INT('WMA2010'!$B$53*((INT(100*Z41))/100-'WMA2010'!$C$53)^'WMA2010'!$D$53),0)),""),0)</f>
        <v>0</v>
      </c>
      <c r="AC41" s="56"/>
      <c r="AD41" s="57">
        <f>IF(AC41&lt;&gt;"",INT(100*VLOOKUP($G41,'WMA2010'!$A$2:$F$40,AC$6,0)*AC41)/100,0)</f>
        <v>0</v>
      </c>
      <c r="AE41" s="58">
        <f>IF($D41="M",IF(AC41&gt;'WMA2010'!$C$47,IF(AC41&lt;&gt;"",INT(('WMA2010'!$B$47*(INT(100*AC41)/100-'WMA2010'!$C$47)^'WMA2010'!$D$47)),0),0),IF(AC41&lt;&gt;"",IF(AC41&gt;'WMA2010'!$C$54,INT(('WMA2010'!$B$54*(INT(100*AC41)/100-'WMA2010'!$C$54)^'WMA2010'!$D$54)),0),0))</f>
        <v>0</v>
      </c>
      <c r="AF41" s="76">
        <f>IF(AC41&lt;&gt;"",IF($D41&lt;&gt;"",IF($D41="M",IF(AD41&gt;'WMA2010'!$C$47,INT('WMA2010'!$B$47*((INT(100*AD41))/100-'WMA2010'!$C$47)^'WMA2010'!$D$47),0),IF(AD41&gt;'WMA2010'!$C$54,INT('WMA2010'!$B$54*((INT(100*AD41))/100-'WMA2010'!$C$54)^'WMA2010'!$D$54),0)),""),0)</f>
        <v>0</v>
      </c>
      <c r="AG41" s="59" t="str">
        <f>IF(AND(D41&lt;&gt;"",E41&lt;&gt;""),IF($D41="M",VLOOKUP($F41,kategorie!$A$2:$N$105,3),VLOOKUP($F41,kategorie!$A$2:$N$105,10)),"")</f>
        <v/>
      </c>
      <c r="AH41" s="59" t="str">
        <f>IF(AND(D41&lt;&gt;"",E41&lt;&gt;""),IF($D41="M",VLOOKUP($F41,kategorie!$A$2:$N$105,4),VLOOKUP($F41,kategorie!$A$2:$N$105,11)),"")</f>
        <v/>
      </c>
      <c r="AI41" s="59" t="str">
        <f>IF(AND(D41&lt;&gt;"",E41&lt;&gt;""),IF($D41="M",VLOOKUP($F41,kategorie!$A$2:$N$105,5),VLOOKUP($F41,kategorie!$A$2:$N$105,12)),"")</f>
        <v/>
      </c>
      <c r="AJ41" s="59" t="str">
        <f>IF(AND(D41&lt;&gt;"",E41&lt;&gt;""),IF($D41="M",VLOOKUP($F41,kategorie!$A$2:$N$105,6),VLOOKUP($F41,kategorie!$A$2:$N$105,13)),"")</f>
        <v/>
      </c>
      <c r="AK41" s="59" t="str">
        <f>IF(AND(D41&lt;&gt;"",E41&lt;&gt;""),IF($D41="M",VLOOKUP($F41,kategorie!$A$2:$N$105,7),VLOOKUP($F41,kategorie!$A$2:$N$105,14)),"")</f>
        <v/>
      </c>
    </row>
    <row r="42" spans="1:37" x14ac:dyDescent="0.2">
      <c r="A42" s="47" t="str">
        <f t="shared" si="4"/>
        <v/>
      </c>
      <c r="B42" s="48" t="str">
        <f t="shared" si="5"/>
        <v/>
      </c>
      <c r="C42" s="49" t="str">
        <f t="shared" si="0"/>
        <v/>
      </c>
      <c r="D42" s="50"/>
      <c r="E42" s="51"/>
      <c r="F42" s="75" t="str">
        <f t="shared" si="1"/>
        <v/>
      </c>
      <c r="G42" s="52" t="str">
        <f>IF(AND(D42&lt;&gt;"",E42&lt;&gt;""),IF(D42="M",VLOOKUP(F42,kategorie!$A$2:$N$105,2),VLOOKUP(F42,kategorie!$A$2:$N$105,9)),"")</f>
        <v/>
      </c>
      <c r="H42" s="79"/>
      <c r="I42" s="79"/>
      <c r="J42" s="53"/>
      <c r="K42" s="54" t="str">
        <f t="shared" si="2"/>
        <v/>
      </c>
      <c r="L42" s="55" t="str">
        <f t="shared" si="3"/>
        <v/>
      </c>
      <c r="M42" s="56"/>
      <c r="N42" s="57">
        <f>IF(M42&lt;&gt;"",INT(100*VLOOKUP($G42,'WMA2010'!$A$2:$F$40,M$6,0)*M42)/100,0)</f>
        <v>0</v>
      </c>
      <c r="O42" s="58">
        <f>IF($D42="M",IF(M42&gt;'WMA2010'!$C$43,IF(M42&lt;&gt;"",INT(('WMA2010'!$B$43*(INT(100*M42)/100-'WMA2010'!$C$43)^'WMA2010'!$D$43)),0),0),IF(M42&lt;&gt;"",IF(M42&gt;'WMA2010'!$C$43,INT(('WMA2010'!$B$50*(INT(100*M42)/100-'WMA2010'!$C$50)^'WMA2010'!$D$50)),0),0))</f>
        <v>0</v>
      </c>
      <c r="P42" s="76">
        <f>IF(M42&lt;&gt;"",IF($D42&lt;&gt;"",IF($D42="M",IF(N42&gt;'WMA2010'!$C$43,INT('WMA2010'!$B$43*((INT(100*N42))/100-'WMA2010'!$C$43)^'WMA2010'!$D$43),0),IF(N42&gt;'WMA2010'!$C$50,INT('WMA2010'!$B$50*((INT(100*N42))/100-'WMA2010'!$C$50)^'WMA2010'!$D$50),0)),""),0)</f>
        <v>0</v>
      </c>
      <c r="Q42" s="56"/>
      <c r="R42" s="57">
        <f>IF(Q42&lt;&gt;"",INT(100*VLOOKUP($G42,'WMA2010'!$A$2:$F$40,Q$6,0)*Q42)/100,0)</f>
        <v>0</v>
      </c>
      <c r="S42" s="58">
        <f>IF($D42="M",IF(Q42&gt;'WMA2010'!$C$44,IF(Q42&lt;&gt;"",INT(('WMA2010'!$B$44*(INT(100*Q42)/100-'WMA2010'!$C$44)^'WMA2010'!$D$44)),0),0),IF(Q42&lt;&gt;"",IF(Q42&gt;'WMA2010'!$C$44,INT(('WMA2010'!$B$51*(INT(100*Q42)/100-'WMA2010'!$C$51)^'WMA2010'!$D$51)),0),0))</f>
        <v>0</v>
      </c>
      <c r="T42" s="76">
        <f>IF(Q42&lt;&gt;"",IF($D42&lt;&gt;"",IF($D42="M",IF(R42&gt;'WMA2010'!$C$44,INT('WMA2010'!$B$44*((INT(100*R42))/100-'WMA2010'!$C$44)^'WMA2010'!$D$44),0),IF(R42&gt;'WMA2010'!$C$51,INT('WMA2010'!$B$51*((INT(100*R42))/100-'WMA2010'!$C$51)^'WMA2010'!$D$51),0)),""),0)</f>
        <v>0</v>
      </c>
      <c r="U42" s="56"/>
      <c r="V42" s="57">
        <f>IF(U42&lt;&gt;"",INT(100*VLOOKUP($G42,'WMA2010'!$A$2:$F$40,U$6,0)*U42)/100,0)</f>
        <v>0</v>
      </c>
      <c r="W42" s="58">
        <f>IF($D42="M",IF(U42&gt;'WMA2010'!$C$45,IF(U42&lt;&gt;"",INT(('WMA2010'!$B$45*(INT(100*U42)/100-'WMA2010'!$C$45)^'WMA2010'!$D$45)),0),0),IF(U42&lt;&gt;"",IF(U42&gt;'WMA2010'!$C$52,INT(('WMA2010'!$B$52*(INT(100*U42)/100-'WMA2010'!$C$52)^'WMA2010'!$D$52)),0),0))</f>
        <v>0</v>
      </c>
      <c r="X42" s="76">
        <f>IF(U42&lt;&gt;"",IF($D42&lt;&gt;"",IF($D42="M",IF(V42&gt;'WMA2010'!$C$45,INT('WMA2010'!$B$45*((INT(100*V42))/100-'WMA2010'!$C$45)^'WMA2010'!$D$45),0),IF(V42&gt;'WMA2010'!$C$52,INT('WMA2010'!$B$52*((INT(100*V42))/100-'WMA2010'!$C$52)^'WMA2010'!$D$52),0)),""),0)</f>
        <v>0</v>
      </c>
      <c r="Y42" s="56"/>
      <c r="Z42" s="57">
        <f>IF(Y42&lt;&gt;"",INT(100*VLOOKUP($G42,'WMA2010'!$A$2:$F$40,Y$6,0)*Y42)/100,0)</f>
        <v>0</v>
      </c>
      <c r="AA42" s="58">
        <f>IF($D42="M",IF(Y42&gt;'WMA2010'!$C$46,IF(Y42&lt;&gt;"",INT(('WMA2010'!$B$46*(INT(100*Y42)/100-'WMA2010'!$C$46)^'WMA2010'!$D$46)),0),0),IF(Y42&lt;&gt;"",IF(Y42&gt;'WMA2010'!$C$53,INT(('WMA2010'!$B$53*(INT(100*Y42)/100-'WMA2010'!$C$53)^'WMA2010'!$D$53)),0),0))</f>
        <v>0</v>
      </c>
      <c r="AB42" s="76">
        <f>IF(Y42&lt;&gt;"",IF($D42&lt;&gt;"",IF($D42="M",IF(Z42&gt;'WMA2010'!$C$46,INT('WMA2010'!$B$46*((INT(100*Z42))/100-'WMA2010'!$C$46)^'WMA2010'!$D$46),0),IF(Z42&gt;'WMA2010'!$C$53,INT('WMA2010'!$B$53*((INT(100*Z42))/100-'WMA2010'!$C$53)^'WMA2010'!$D$53),0)),""),0)</f>
        <v>0</v>
      </c>
      <c r="AC42" s="56"/>
      <c r="AD42" s="57">
        <f>IF(AC42&lt;&gt;"",INT(100*VLOOKUP($G42,'WMA2010'!$A$2:$F$40,AC$6,0)*AC42)/100,0)</f>
        <v>0</v>
      </c>
      <c r="AE42" s="58">
        <f>IF($D42="M",IF(AC42&gt;'WMA2010'!$C$47,IF(AC42&lt;&gt;"",INT(('WMA2010'!$B$47*(INT(100*AC42)/100-'WMA2010'!$C$47)^'WMA2010'!$D$47)),0),0),IF(AC42&lt;&gt;"",IF(AC42&gt;'WMA2010'!$C$54,INT(('WMA2010'!$B$54*(INT(100*AC42)/100-'WMA2010'!$C$54)^'WMA2010'!$D$54)),0),0))</f>
        <v>0</v>
      </c>
      <c r="AF42" s="76">
        <f>IF(AC42&lt;&gt;"",IF($D42&lt;&gt;"",IF($D42="M",IF(AD42&gt;'WMA2010'!$C$47,INT('WMA2010'!$B$47*((INT(100*AD42))/100-'WMA2010'!$C$47)^'WMA2010'!$D$47),0),IF(AD42&gt;'WMA2010'!$C$54,INT('WMA2010'!$B$54*((INT(100*AD42))/100-'WMA2010'!$C$54)^'WMA2010'!$D$54),0)),""),0)</f>
        <v>0</v>
      </c>
      <c r="AG42" s="59" t="str">
        <f>IF(AND(D42&lt;&gt;"",E42&lt;&gt;""),IF($D42="M",VLOOKUP($F42,kategorie!$A$2:$N$105,3),VLOOKUP($F42,kategorie!$A$2:$N$105,10)),"")</f>
        <v/>
      </c>
      <c r="AH42" s="59" t="str">
        <f>IF(AND(D42&lt;&gt;"",E42&lt;&gt;""),IF($D42="M",VLOOKUP($F42,kategorie!$A$2:$N$105,4),VLOOKUP($F42,kategorie!$A$2:$N$105,11)),"")</f>
        <v/>
      </c>
      <c r="AI42" s="59" t="str">
        <f>IF(AND(D42&lt;&gt;"",E42&lt;&gt;""),IF($D42="M",VLOOKUP($F42,kategorie!$A$2:$N$105,5),VLOOKUP($F42,kategorie!$A$2:$N$105,12)),"")</f>
        <v/>
      </c>
      <c r="AJ42" s="59" t="str">
        <f>IF(AND(D42&lt;&gt;"",E42&lt;&gt;""),IF($D42="M",VLOOKUP($F42,kategorie!$A$2:$N$105,6),VLOOKUP($F42,kategorie!$A$2:$N$105,13)),"")</f>
        <v/>
      </c>
      <c r="AK42" s="59" t="str">
        <f>IF(AND(D42&lt;&gt;"",E42&lt;&gt;""),IF($D42="M",VLOOKUP($F42,kategorie!$A$2:$N$105,7),VLOOKUP($F42,kategorie!$A$2:$N$105,14)),"")</f>
        <v/>
      </c>
    </row>
    <row r="43" spans="1:37" x14ac:dyDescent="0.2">
      <c r="A43" s="47" t="str">
        <f t="shared" si="4"/>
        <v/>
      </c>
      <c r="B43" s="48" t="str">
        <f t="shared" si="5"/>
        <v/>
      </c>
      <c r="C43" s="49" t="str">
        <f t="shared" si="0"/>
        <v/>
      </c>
      <c r="D43" s="50"/>
      <c r="E43" s="51"/>
      <c r="F43" s="75" t="str">
        <f t="shared" si="1"/>
        <v/>
      </c>
      <c r="G43" s="52" t="str">
        <f>IF(AND(D43&lt;&gt;"",E43&lt;&gt;""),IF(D43="M",VLOOKUP(F43,kategorie!$A$2:$N$105,2),VLOOKUP(F43,kategorie!$A$2:$N$105,9)),"")</f>
        <v/>
      </c>
      <c r="H43" s="79"/>
      <c r="I43" s="79"/>
      <c r="J43" s="53"/>
      <c r="K43" s="54" t="str">
        <f t="shared" si="2"/>
        <v/>
      </c>
      <c r="L43" s="55" t="str">
        <f t="shared" si="3"/>
        <v/>
      </c>
      <c r="M43" s="56"/>
      <c r="N43" s="57">
        <f>IF(M43&lt;&gt;"",INT(100*VLOOKUP($G43,'WMA2010'!$A$2:$F$40,M$6,0)*M43)/100,0)</f>
        <v>0</v>
      </c>
      <c r="O43" s="58">
        <f>IF($D43="M",IF(M43&gt;'WMA2010'!$C$43,IF(M43&lt;&gt;"",INT(('WMA2010'!$B$43*(INT(100*M43)/100-'WMA2010'!$C$43)^'WMA2010'!$D$43)),0),0),IF(M43&lt;&gt;"",IF(M43&gt;'WMA2010'!$C$43,INT(('WMA2010'!$B$50*(INT(100*M43)/100-'WMA2010'!$C$50)^'WMA2010'!$D$50)),0),0))</f>
        <v>0</v>
      </c>
      <c r="P43" s="76">
        <f>IF(M43&lt;&gt;"",IF($D43&lt;&gt;"",IF($D43="M",IF(N43&gt;'WMA2010'!$C$43,INT('WMA2010'!$B$43*((INT(100*N43))/100-'WMA2010'!$C$43)^'WMA2010'!$D$43),0),IF(N43&gt;'WMA2010'!$C$50,INT('WMA2010'!$B$50*((INT(100*N43))/100-'WMA2010'!$C$50)^'WMA2010'!$D$50),0)),""),0)</f>
        <v>0</v>
      </c>
      <c r="Q43" s="56"/>
      <c r="R43" s="57">
        <f>IF(Q43&lt;&gt;"",INT(100*VLOOKUP($G43,'WMA2010'!$A$2:$F$40,Q$6,0)*Q43)/100,0)</f>
        <v>0</v>
      </c>
      <c r="S43" s="58">
        <f>IF($D43="M",IF(Q43&gt;'WMA2010'!$C$44,IF(Q43&lt;&gt;"",INT(('WMA2010'!$B$44*(INT(100*Q43)/100-'WMA2010'!$C$44)^'WMA2010'!$D$44)),0),0),IF(Q43&lt;&gt;"",IF(Q43&gt;'WMA2010'!$C$44,INT(('WMA2010'!$B$51*(INT(100*Q43)/100-'WMA2010'!$C$51)^'WMA2010'!$D$51)),0),0))</f>
        <v>0</v>
      </c>
      <c r="T43" s="76">
        <f>IF(Q43&lt;&gt;"",IF($D43&lt;&gt;"",IF($D43="M",IF(R43&gt;'WMA2010'!$C$44,INT('WMA2010'!$B$44*((INT(100*R43))/100-'WMA2010'!$C$44)^'WMA2010'!$D$44),0),IF(R43&gt;'WMA2010'!$C$51,INT('WMA2010'!$B$51*((INT(100*R43))/100-'WMA2010'!$C$51)^'WMA2010'!$D$51),0)),""),0)</f>
        <v>0</v>
      </c>
      <c r="U43" s="56"/>
      <c r="V43" s="57">
        <f>IF(U43&lt;&gt;"",INT(100*VLOOKUP($G43,'WMA2010'!$A$2:$F$40,U$6,0)*U43)/100,0)</f>
        <v>0</v>
      </c>
      <c r="W43" s="58">
        <f>IF($D43="M",IF(U43&gt;'WMA2010'!$C$45,IF(U43&lt;&gt;"",INT(('WMA2010'!$B$45*(INT(100*U43)/100-'WMA2010'!$C$45)^'WMA2010'!$D$45)),0),0),IF(U43&lt;&gt;"",IF(U43&gt;'WMA2010'!$C$52,INT(('WMA2010'!$B$52*(INT(100*U43)/100-'WMA2010'!$C$52)^'WMA2010'!$D$52)),0),0))</f>
        <v>0</v>
      </c>
      <c r="X43" s="76">
        <f>IF(U43&lt;&gt;"",IF($D43&lt;&gt;"",IF($D43="M",IF(V43&gt;'WMA2010'!$C$45,INT('WMA2010'!$B$45*((INT(100*V43))/100-'WMA2010'!$C$45)^'WMA2010'!$D$45),0),IF(V43&gt;'WMA2010'!$C$52,INT('WMA2010'!$B$52*((INT(100*V43))/100-'WMA2010'!$C$52)^'WMA2010'!$D$52),0)),""),0)</f>
        <v>0</v>
      </c>
      <c r="Y43" s="56"/>
      <c r="Z43" s="57">
        <f>IF(Y43&lt;&gt;"",INT(100*VLOOKUP($G43,'WMA2010'!$A$2:$F$40,Y$6,0)*Y43)/100,0)</f>
        <v>0</v>
      </c>
      <c r="AA43" s="58">
        <f>IF($D43="M",IF(Y43&gt;'WMA2010'!$C$46,IF(Y43&lt;&gt;"",INT(('WMA2010'!$B$46*(INT(100*Y43)/100-'WMA2010'!$C$46)^'WMA2010'!$D$46)),0),0),IF(Y43&lt;&gt;"",IF(Y43&gt;'WMA2010'!$C$53,INT(('WMA2010'!$B$53*(INT(100*Y43)/100-'WMA2010'!$C$53)^'WMA2010'!$D$53)),0),0))</f>
        <v>0</v>
      </c>
      <c r="AB43" s="76">
        <f>IF(Y43&lt;&gt;"",IF($D43&lt;&gt;"",IF($D43="M",IF(Z43&gt;'WMA2010'!$C$46,INT('WMA2010'!$B$46*((INT(100*Z43))/100-'WMA2010'!$C$46)^'WMA2010'!$D$46),0),IF(Z43&gt;'WMA2010'!$C$53,INT('WMA2010'!$B$53*((INT(100*Z43))/100-'WMA2010'!$C$53)^'WMA2010'!$D$53),0)),""),0)</f>
        <v>0</v>
      </c>
      <c r="AC43" s="56"/>
      <c r="AD43" s="57">
        <f>IF(AC43&lt;&gt;"",INT(100*VLOOKUP($G43,'WMA2010'!$A$2:$F$40,AC$6,0)*AC43)/100,0)</f>
        <v>0</v>
      </c>
      <c r="AE43" s="58">
        <f>IF($D43="M",IF(AC43&gt;'WMA2010'!$C$47,IF(AC43&lt;&gt;"",INT(('WMA2010'!$B$47*(INT(100*AC43)/100-'WMA2010'!$C$47)^'WMA2010'!$D$47)),0),0),IF(AC43&lt;&gt;"",IF(AC43&gt;'WMA2010'!$C$54,INT(('WMA2010'!$B$54*(INT(100*AC43)/100-'WMA2010'!$C$54)^'WMA2010'!$D$54)),0),0))</f>
        <v>0</v>
      </c>
      <c r="AF43" s="76">
        <f>IF(AC43&lt;&gt;"",IF($D43&lt;&gt;"",IF($D43="M",IF(AD43&gt;'WMA2010'!$C$47,INT('WMA2010'!$B$47*((INT(100*AD43))/100-'WMA2010'!$C$47)^'WMA2010'!$D$47),0),IF(AD43&gt;'WMA2010'!$C$54,INT('WMA2010'!$B$54*((INT(100*AD43))/100-'WMA2010'!$C$54)^'WMA2010'!$D$54),0)),""),0)</f>
        <v>0</v>
      </c>
      <c r="AG43" s="59" t="str">
        <f>IF(AND(D43&lt;&gt;"",E43&lt;&gt;""),IF($D43="M",VLOOKUP($F43,kategorie!$A$2:$N$105,3),VLOOKUP($F43,kategorie!$A$2:$N$105,10)),"")</f>
        <v/>
      </c>
      <c r="AH43" s="59" t="str">
        <f>IF(AND(D43&lt;&gt;"",E43&lt;&gt;""),IF($D43="M",VLOOKUP($F43,kategorie!$A$2:$N$105,4),VLOOKUP($F43,kategorie!$A$2:$N$105,11)),"")</f>
        <v/>
      </c>
      <c r="AI43" s="59" t="str">
        <f>IF(AND(D43&lt;&gt;"",E43&lt;&gt;""),IF($D43="M",VLOOKUP($F43,kategorie!$A$2:$N$105,5),VLOOKUP($F43,kategorie!$A$2:$N$105,12)),"")</f>
        <v/>
      </c>
      <c r="AJ43" s="59" t="str">
        <f>IF(AND(D43&lt;&gt;"",E43&lt;&gt;""),IF($D43="M",VLOOKUP($F43,kategorie!$A$2:$N$105,6),VLOOKUP($F43,kategorie!$A$2:$N$105,13)),"")</f>
        <v/>
      </c>
      <c r="AK43" s="59" t="str">
        <f>IF(AND(D43&lt;&gt;"",E43&lt;&gt;""),IF($D43="M",VLOOKUP($F43,kategorie!$A$2:$N$105,7),VLOOKUP($F43,kategorie!$A$2:$N$105,14)),"")</f>
        <v/>
      </c>
    </row>
    <row r="44" spans="1:37" x14ac:dyDescent="0.2">
      <c r="A44" s="47" t="str">
        <f t="shared" si="4"/>
        <v/>
      </c>
      <c r="B44" s="48" t="str">
        <f t="shared" si="5"/>
        <v/>
      </c>
      <c r="C44" s="49" t="str">
        <f t="shared" si="0"/>
        <v/>
      </c>
      <c r="D44" s="50"/>
      <c r="E44" s="51"/>
      <c r="F44" s="75" t="str">
        <f t="shared" si="1"/>
        <v/>
      </c>
      <c r="G44" s="52" t="str">
        <f>IF(AND(D44&lt;&gt;"",E44&lt;&gt;""),IF(D44="M",VLOOKUP(F44,kategorie!$A$2:$N$105,2),VLOOKUP(F44,kategorie!$A$2:$N$105,9)),"")</f>
        <v/>
      </c>
      <c r="H44" s="79"/>
      <c r="I44" s="79"/>
      <c r="J44" s="53"/>
      <c r="K44" s="54" t="str">
        <f t="shared" si="2"/>
        <v/>
      </c>
      <c r="L44" s="55" t="str">
        <f t="shared" si="3"/>
        <v/>
      </c>
      <c r="M44" s="56"/>
      <c r="N44" s="57">
        <f>IF(M44&lt;&gt;"",INT(100*VLOOKUP($G44,'WMA2010'!$A$2:$F$40,M$6,0)*M44)/100,0)</f>
        <v>0</v>
      </c>
      <c r="O44" s="58">
        <f>IF($D44="M",IF(M44&gt;'WMA2010'!$C$43,IF(M44&lt;&gt;"",INT(('WMA2010'!$B$43*(INT(100*M44)/100-'WMA2010'!$C$43)^'WMA2010'!$D$43)),0),0),IF(M44&lt;&gt;"",IF(M44&gt;'WMA2010'!$C$43,INT(('WMA2010'!$B$50*(INT(100*M44)/100-'WMA2010'!$C$50)^'WMA2010'!$D$50)),0),0))</f>
        <v>0</v>
      </c>
      <c r="P44" s="76">
        <f>IF(M44&lt;&gt;"",IF($D44&lt;&gt;"",IF($D44="M",IF(N44&gt;'WMA2010'!$C$43,INT('WMA2010'!$B$43*((INT(100*N44))/100-'WMA2010'!$C$43)^'WMA2010'!$D$43),0),IF(N44&gt;'WMA2010'!$C$50,INT('WMA2010'!$B$50*((INT(100*N44))/100-'WMA2010'!$C$50)^'WMA2010'!$D$50),0)),""),0)</f>
        <v>0</v>
      </c>
      <c r="Q44" s="56"/>
      <c r="R44" s="57">
        <f>IF(Q44&lt;&gt;"",INT(100*VLOOKUP($G44,'WMA2010'!$A$2:$F$40,Q$6,0)*Q44)/100,0)</f>
        <v>0</v>
      </c>
      <c r="S44" s="58">
        <f>IF($D44="M",IF(Q44&gt;'WMA2010'!$C$44,IF(Q44&lt;&gt;"",INT(('WMA2010'!$B$44*(INT(100*Q44)/100-'WMA2010'!$C$44)^'WMA2010'!$D$44)),0),0),IF(Q44&lt;&gt;"",IF(Q44&gt;'WMA2010'!$C$44,INT(('WMA2010'!$B$51*(INT(100*Q44)/100-'WMA2010'!$C$51)^'WMA2010'!$D$51)),0),0))</f>
        <v>0</v>
      </c>
      <c r="T44" s="76">
        <f>IF(Q44&lt;&gt;"",IF($D44&lt;&gt;"",IF($D44="M",IF(R44&gt;'WMA2010'!$C$44,INT('WMA2010'!$B$44*((INT(100*R44))/100-'WMA2010'!$C$44)^'WMA2010'!$D$44),0),IF(R44&gt;'WMA2010'!$C$51,INT('WMA2010'!$B$51*((INT(100*R44))/100-'WMA2010'!$C$51)^'WMA2010'!$D$51),0)),""),0)</f>
        <v>0</v>
      </c>
      <c r="U44" s="56"/>
      <c r="V44" s="57">
        <f>IF(U44&lt;&gt;"",INT(100*VLOOKUP($G44,'WMA2010'!$A$2:$F$40,U$6,0)*U44)/100,0)</f>
        <v>0</v>
      </c>
      <c r="W44" s="58">
        <f>IF($D44="M",IF(U44&gt;'WMA2010'!$C$45,IF(U44&lt;&gt;"",INT(('WMA2010'!$B$45*(INT(100*U44)/100-'WMA2010'!$C$45)^'WMA2010'!$D$45)),0),0),IF(U44&lt;&gt;"",IF(U44&gt;'WMA2010'!$C$52,INT(('WMA2010'!$B$52*(INT(100*U44)/100-'WMA2010'!$C$52)^'WMA2010'!$D$52)),0),0))</f>
        <v>0</v>
      </c>
      <c r="X44" s="76">
        <f>IF(U44&lt;&gt;"",IF($D44&lt;&gt;"",IF($D44="M",IF(V44&gt;'WMA2010'!$C$45,INT('WMA2010'!$B$45*((INT(100*V44))/100-'WMA2010'!$C$45)^'WMA2010'!$D$45),0),IF(V44&gt;'WMA2010'!$C$52,INT('WMA2010'!$B$52*((INT(100*V44))/100-'WMA2010'!$C$52)^'WMA2010'!$D$52),0)),""),0)</f>
        <v>0</v>
      </c>
      <c r="Y44" s="56"/>
      <c r="Z44" s="57">
        <f>IF(Y44&lt;&gt;"",INT(100*VLOOKUP($G44,'WMA2010'!$A$2:$F$40,Y$6,0)*Y44)/100,0)</f>
        <v>0</v>
      </c>
      <c r="AA44" s="58">
        <f>IF($D44="M",IF(Y44&gt;'WMA2010'!$C$46,IF(Y44&lt;&gt;"",INT(('WMA2010'!$B$46*(INT(100*Y44)/100-'WMA2010'!$C$46)^'WMA2010'!$D$46)),0),0),IF(Y44&lt;&gt;"",IF(Y44&gt;'WMA2010'!$C$53,INT(('WMA2010'!$B$53*(INT(100*Y44)/100-'WMA2010'!$C$53)^'WMA2010'!$D$53)),0),0))</f>
        <v>0</v>
      </c>
      <c r="AB44" s="76">
        <f>IF(Y44&lt;&gt;"",IF($D44&lt;&gt;"",IF($D44="M",IF(Z44&gt;'WMA2010'!$C$46,INT('WMA2010'!$B$46*((INT(100*Z44))/100-'WMA2010'!$C$46)^'WMA2010'!$D$46),0),IF(Z44&gt;'WMA2010'!$C$53,INT('WMA2010'!$B$53*((INT(100*Z44))/100-'WMA2010'!$C$53)^'WMA2010'!$D$53),0)),""),0)</f>
        <v>0</v>
      </c>
      <c r="AC44" s="56"/>
      <c r="AD44" s="57">
        <f>IF(AC44&lt;&gt;"",INT(100*VLOOKUP($G44,'WMA2010'!$A$2:$F$40,AC$6,0)*AC44)/100,0)</f>
        <v>0</v>
      </c>
      <c r="AE44" s="58">
        <f>IF($D44="M",IF(AC44&gt;'WMA2010'!$C$47,IF(AC44&lt;&gt;"",INT(('WMA2010'!$B$47*(INT(100*AC44)/100-'WMA2010'!$C$47)^'WMA2010'!$D$47)),0),0),IF(AC44&lt;&gt;"",IF(AC44&gt;'WMA2010'!$C$54,INT(('WMA2010'!$B$54*(INT(100*AC44)/100-'WMA2010'!$C$54)^'WMA2010'!$D$54)),0),0))</f>
        <v>0</v>
      </c>
      <c r="AF44" s="76">
        <f>IF(AC44&lt;&gt;"",IF($D44&lt;&gt;"",IF($D44="M",IF(AD44&gt;'WMA2010'!$C$47,INT('WMA2010'!$B$47*((INT(100*AD44))/100-'WMA2010'!$C$47)^'WMA2010'!$D$47),0),IF(AD44&gt;'WMA2010'!$C$54,INT('WMA2010'!$B$54*((INT(100*AD44))/100-'WMA2010'!$C$54)^'WMA2010'!$D$54),0)),""),0)</f>
        <v>0</v>
      </c>
      <c r="AG44" s="59" t="str">
        <f>IF(AND(D44&lt;&gt;"",E44&lt;&gt;""),IF($D44="M",VLOOKUP($F44,kategorie!$A$2:$N$105,3),VLOOKUP($F44,kategorie!$A$2:$N$105,10)),"")</f>
        <v/>
      </c>
      <c r="AH44" s="59" t="str">
        <f>IF(AND(D44&lt;&gt;"",E44&lt;&gt;""),IF($D44="M",VLOOKUP($F44,kategorie!$A$2:$N$105,4),VLOOKUP($F44,kategorie!$A$2:$N$105,11)),"")</f>
        <v/>
      </c>
      <c r="AI44" s="59" t="str">
        <f>IF(AND(D44&lt;&gt;"",E44&lt;&gt;""),IF($D44="M",VLOOKUP($F44,kategorie!$A$2:$N$105,5),VLOOKUP($F44,kategorie!$A$2:$N$105,12)),"")</f>
        <v/>
      </c>
      <c r="AJ44" s="59" t="str">
        <f>IF(AND(D44&lt;&gt;"",E44&lt;&gt;""),IF($D44="M",VLOOKUP($F44,kategorie!$A$2:$N$105,6),VLOOKUP($F44,kategorie!$A$2:$N$105,13)),"")</f>
        <v/>
      </c>
      <c r="AK44" s="59" t="str">
        <f>IF(AND(D44&lt;&gt;"",E44&lt;&gt;""),IF($D44="M",VLOOKUP($F44,kategorie!$A$2:$N$105,7),VLOOKUP($F44,kategorie!$A$2:$N$105,14)),"")</f>
        <v/>
      </c>
    </row>
    <row r="45" spans="1:37" x14ac:dyDescent="0.2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 s="61" t="str">
        <f>IF($D45&lt;&gt;"",IF($D45="M",VLOOKUP($F45,kategorie!$A$2:$N$105,7),VLOOKUP($F45,kategorie!$A$2:$N$105,14)),"")</f>
        <v/>
      </c>
    </row>
  </sheetData>
  <sheetProtection selectLockedCells="1" selectUnlockedCells="1"/>
  <sortState ref="C8:AK46">
    <sortCondition descending="1" ref="D8:D46"/>
    <sortCondition descending="1" ref="K8:K46"/>
  </sortState>
  <mergeCells count="4">
    <mergeCell ref="A1:AK1"/>
    <mergeCell ref="A2:D2"/>
    <mergeCell ref="A3:D3"/>
    <mergeCell ref="AG6:AK6"/>
  </mergeCells>
  <conditionalFormatting sqref="D8:D44">
    <cfRule type="cellIs" dxfId="3" priority="14" stopIfTrue="1" operator="equal">
      <formula>"F"</formula>
    </cfRule>
    <cfRule type="cellIs" dxfId="2" priority="15" stopIfTrue="1" operator="equal">
      <formula>"M"</formula>
    </cfRule>
  </conditionalFormatting>
  <conditionalFormatting sqref="P8:P44 X8:X44 AB8:AB44 AF8:AF44 T8:T44">
    <cfRule type="expression" dxfId="1" priority="3" stopIfTrue="1">
      <formula>M8=""</formula>
    </cfRule>
  </conditionalFormatting>
  <conditionalFormatting sqref="T8">
    <cfRule type="expression" dxfId="0" priority="1" stopIfTrue="1">
      <formula>Q8=""</formula>
    </cfRule>
  </conditionalFormatting>
  <dataValidations count="1">
    <dataValidation type="list" operator="equal" showErrorMessage="1" errorTitle="POZOR !!!" error="... zadaná špatná hodnota ..." prompt="M - Muzi; F - Zeny" sqref="D8:D44">
      <formula1>"M,F"</formula1>
      <formula2>0</formula2>
    </dataValidation>
  </dataValidations>
  <printOptions horizontalCentered="1" verticalCentered="1" gridLines="1"/>
  <pageMargins left="0" right="0" top="0" bottom="0" header="0.51181102362204722" footer="0.51181102362204722"/>
  <pageSetup paperSize="9" firstPageNumber="0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Tlačítko 1">
              <controlPr defaultSize="0" autoFill="0" autoLine="0" autoPict="0" macro="[0]!razeni">
                <anchor moveWithCells="1" sizeWithCells="1">
                  <from>
                    <xdr:col>32</xdr:col>
                    <xdr:colOff>47625</xdr:colOff>
                    <xdr:row>1</xdr:row>
                    <xdr:rowOff>0</xdr:rowOff>
                  </from>
                  <to>
                    <xdr:col>36</xdr:col>
                    <xdr:colOff>142875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  <webPublishItems count="1">
    <webPublishItem id="32752" divId="tabulky-petiboj-14-04-19_32752" sourceType="range" sourceRef="A1:AL21" destinationFile="C:\Users\vasek\Desktop\tabulky-petiboj-14-04-19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Q105"/>
  <sheetViews>
    <sheetView zoomScale="175" zoomScaleNormal="175" workbookViewId="0">
      <selection activeCell="B2" sqref="B2"/>
    </sheetView>
  </sheetViews>
  <sheetFormatPr defaultColWidth="11.5703125" defaultRowHeight="12.75" x14ac:dyDescent="0.2"/>
  <cols>
    <col min="1" max="1" width="3.7109375" style="62" customWidth="1"/>
    <col min="2" max="2" width="7" style="62" customWidth="1"/>
    <col min="3" max="7" width="12.5703125" style="63" customWidth="1"/>
    <col min="8" max="8" width="2.140625" style="63" customWidth="1"/>
    <col min="9" max="9" width="7.42578125" style="63" customWidth="1"/>
    <col min="10" max="14" width="12.5703125" style="63" customWidth="1"/>
  </cols>
  <sheetData>
    <row r="1" spans="1:17" x14ac:dyDescent="0.2">
      <c r="A1" s="64" t="s">
        <v>37</v>
      </c>
      <c r="B1" s="64" t="s">
        <v>35</v>
      </c>
      <c r="C1" s="64" t="s">
        <v>38</v>
      </c>
      <c r="D1" s="64" t="s">
        <v>39</v>
      </c>
      <c r="E1" s="64" t="s">
        <v>40</v>
      </c>
      <c r="F1" s="64" t="s">
        <v>41</v>
      </c>
      <c r="G1" s="64" t="s">
        <v>42</v>
      </c>
      <c r="H1" s="64"/>
      <c r="I1" s="64" t="s">
        <v>43</v>
      </c>
      <c r="J1" s="64" t="s">
        <v>38</v>
      </c>
      <c r="K1" s="64" t="s">
        <v>39</v>
      </c>
      <c r="L1" s="64" t="s">
        <v>40</v>
      </c>
      <c r="M1" s="64" t="s">
        <v>41</v>
      </c>
      <c r="N1" s="64" t="s">
        <v>42</v>
      </c>
    </row>
    <row r="2" spans="1:17" x14ac:dyDescent="0.2">
      <c r="A2" s="63">
        <v>1</v>
      </c>
      <c r="B2" s="63" t="s">
        <v>44</v>
      </c>
      <c r="C2" s="63" t="s">
        <v>45</v>
      </c>
      <c r="D2" s="63">
        <v>3</v>
      </c>
      <c r="E2" s="63" t="s">
        <v>45</v>
      </c>
      <c r="F2" s="63" t="s">
        <v>45</v>
      </c>
      <c r="G2" s="63" t="s">
        <v>45</v>
      </c>
      <c r="I2" s="63" t="s">
        <v>46</v>
      </c>
      <c r="J2" s="63" t="s">
        <v>45</v>
      </c>
      <c r="K2" s="63">
        <v>2</v>
      </c>
      <c r="L2" s="63" t="s">
        <v>45</v>
      </c>
      <c r="M2" s="63" t="s">
        <v>45</v>
      </c>
      <c r="N2" s="63" t="s">
        <v>45</v>
      </c>
      <c r="O2" s="65"/>
      <c r="P2" s="65"/>
      <c r="Q2" s="65"/>
    </row>
    <row r="3" spans="1:17" x14ac:dyDescent="0.2">
      <c r="A3" s="63">
        <v>2</v>
      </c>
      <c r="B3" s="63" t="s">
        <v>44</v>
      </c>
      <c r="C3" s="63" t="s">
        <v>45</v>
      </c>
      <c r="D3" s="63">
        <v>3</v>
      </c>
      <c r="E3" s="63" t="s">
        <v>45</v>
      </c>
      <c r="F3" s="63" t="s">
        <v>45</v>
      </c>
      <c r="G3" s="63" t="s">
        <v>45</v>
      </c>
      <c r="I3" s="63" t="s">
        <v>46</v>
      </c>
      <c r="J3" s="63" t="s">
        <v>45</v>
      </c>
      <c r="K3" s="63">
        <v>2</v>
      </c>
      <c r="L3" s="63" t="s">
        <v>45</v>
      </c>
      <c r="M3" s="63" t="s">
        <v>45</v>
      </c>
      <c r="N3" s="63" t="s">
        <v>45</v>
      </c>
      <c r="O3" s="65"/>
      <c r="P3" s="65"/>
      <c r="Q3" s="65"/>
    </row>
    <row r="4" spans="1:17" x14ac:dyDescent="0.2">
      <c r="A4" s="63">
        <v>3</v>
      </c>
      <c r="B4" s="63" t="s">
        <v>44</v>
      </c>
      <c r="C4" s="63" t="s">
        <v>45</v>
      </c>
      <c r="D4" s="63">
        <v>3</v>
      </c>
      <c r="E4" s="63" t="s">
        <v>45</v>
      </c>
      <c r="F4" s="63" t="s">
        <v>45</v>
      </c>
      <c r="G4" s="63" t="s">
        <v>45</v>
      </c>
      <c r="I4" s="63" t="s">
        <v>46</v>
      </c>
      <c r="J4" s="63" t="s">
        <v>45</v>
      </c>
      <c r="K4" s="63">
        <v>2</v>
      </c>
      <c r="L4" s="63" t="s">
        <v>45</v>
      </c>
      <c r="M4" s="63" t="s">
        <v>45</v>
      </c>
      <c r="N4" s="63" t="s">
        <v>45</v>
      </c>
      <c r="O4" s="65"/>
      <c r="P4" s="65"/>
      <c r="Q4" s="65"/>
    </row>
    <row r="5" spans="1:17" x14ac:dyDescent="0.2">
      <c r="A5" s="63">
        <v>4</v>
      </c>
      <c r="B5" s="63" t="s">
        <v>44</v>
      </c>
      <c r="C5" s="63" t="s">
        <v>45</v>
      </c>
      <c r="D5" s="63">
        <v>3</v>
      </c>
      <c r="E5" s="63" t="s">
        <v>45</v>
      </c>
      <c r="F5" s="63" t="s">
        <v>45</v>
      </c>
      <c r="G5" s="63" t="s">
        <v>45</v>
      </c>
      <c r="I5" s="63" t="s">
        <v>46</v>
      </c>
      <c r="J5" s="63" t="s">
        <v>45</v>
      </c>
      <c r="K5" s="63">
        <v>2</v>
      </c>
      <c r="L5" s="63" t="s">
        <v>45</v>
      </c>
      <c r="M5" s="63" t="s">
        <v>45</v>
      </c>
      <c r="N5" s="63" t="s">
        <v>45</v>
      </c>
      <c r="O5" s="65"/>
      <c r="P5" s="65"/>
      <c r="Q5" s="65"/>
    </row>
    <row r="6" spans="1:17" x14ac:dyDescent="0.2">
      <c r="A6" s="63">
        <v>5</v>
      </c>
      <c r="B6" s="63" t="s">
        <v>44</v>
      </c>
      <c r="C6" s="63" t="s">
        <v>45</v>
      </c>
      <c r="D6" s="63">
        <v>3</v>
      </c>
      <c r="E6" s="63" t="s">
        <v>45</v>
      </c>
      <c r="F6" s="63" t="s">
        <v>45</v>
      </c>
      <c r="G6" s="63" t="s">
        <v>45</v>
      </c>
      <c r="I6" s="63" t="s">
        <v>46</v>
      </c>
      <c r="J6" s="63" t="s">
        <v>45</v>
      </c>
      <c r="K6" s="63">
        <v>2</v>
      </c>
      <c r="L6" s="63" t="s">
        <v>45</v>
      </c>
      <c r="M6" s="63" t="s">
        <v>45</v>
      </c>
      <c r="N6" s="63" t="s">
        <v>45</v>
      </c>
      <c r="O6" s="65"/>
      <c r="P6" s="65"/>
      <c r="Q6" s="65"/>
    </row>
    <row r="7" spans="1:17" x14ac:dyDescent="0.2">
      <c r="A7" s="63">
        <v>6</v>
      </c>
      <c r="B7" s="63" t="s">
        <v>44</v>
      </c>
      <c r="C7" s="63" t="s">
        <v>45</v>
      </c>
      <c r="D7" s="63">
        <v>3</v>
      </c>
      <c r="E7" s="63" t="s">
        <v>45</v>
      </c>
      <c r="F7" s="63" t="s">
        <v>45</v>
      </c>
      <c r="G7" s="63" t="s">
        <v>45</v>
      </c>
      <c r="I7" s="63" t="s">
        <v>46</v>
      </c>
      <c r="J7" s="63" t="s">
        <v>45</v>
      </c>
      <c r="K7" s="63">
        <v>2</v>
      </c>
      <c r="L7" s="63" t="s">
        <v>45</v>
      </c>
      <c r="M7" s="63" t="s">
        <v>45</v>
      </c>
      <c r="N7" s="63" t="s">
        <v>45</v>
      </c>
      <c r="O7" s="65"/>
      <c r="P7" s="65"/>
      <c r="Q7" s="65"/>
    </row>
    <row r="8" spans="1:17" x14ac:dyDescent="0.2">
      <c r="A8" s="63">
        <v>7</v>
      </c>
      <c r="B8" s="63" t="s">
        <v>44</v>
      </c>
      <c r="C8" s="63" t="s">
        <v>45</v>
      </c>
      <c r="D8" s="63">
        <v>3</v>
      </c>
      <c r="E8" s="63" t="s">
        <v>45</v>
      </c>
      <c r="F8" s="63" t="s">
        <v>45</v>
      </c>
      <c r="G8" s="63" t="s">
        <v>45</v>
      </c>
      <c r="I8" s="63" t="s">
        <v>46</v>
      </c>
      <c r="J8" s="63" t="s">
        <v>45</v>
      </c>
      <c r="K8" s="63">
        <v>2</v>
      </c>
      <c r="L8" s="63" t="s">
        <v>45</v>
      </c>
      <c r="M8" s="63" t="s">
        <v>45</v>
      </c>
      <c r="N8" s="63" t="s">
        <v>45</v>
      </c>
      <c r="O8" s="65"/>
      <c r="P8" s="65"/>
      <c r="Q8" s="65"/>
    </row>
    <row r="9" spans="1:17" x14ac:dyDescent="0.2">
      <c r="A9" s="63">
        <v>8</v>
      </c>
      <c r="B9" s="63" t="s">
        <v>44</v>
      </c>
      <c r="C9" s="63" t="s">
        <v>45</v>
      </c>
      <c r="D9" s="63">
        <v>3</v>
      </c>
      <c r="E9" s="63" t="s">
        <v>45</v>
      </c>
      <c r="F9" s="63" t="s">
        <v>45</v>
      </c>
      <c r="G9" s="63" t="s">
        <v>45</v>
      </c>
      <c r="I9" s="63" t="s">
        <v>46</v>
      </c>
      <c r="J9" s="63" t="s">
        <v>45</v>
      </c>
      <c r="K9" s="63">
        <v>2</v>
      </c>
      <c r="L9" s="63" t="s">
        <v>45</v>
      </c>
      <c r="M9" s="63" t="s">
        <v>45</v>
      </c>
      <c r="N9" s="63" t="s">
        <v>45</v>
      </c>
      <c r="O9" s="65"/>
      <c r="P9" s="65"/>
      <c r="Q9" s="65"/>
    </row>
    <row r="10" spans="1:17" x14ac:dyDescent="0.2">
      <c r="A10" s="63">
        <v>9</v>
      </c>
      <c r="B10" s="63" t="s">
        <v>44</v>
      </c>
      <c r="C10" s="63" t="s">
        <v>45</v>
      </c>
      <c r="D10" s="63">
        <v>3</v>
      </c>
      <c r="E10" s="63" t="s">
        <v>45</v>
      </c>
      <c r="F10" s="63" t="s">
        <v>45</v>
      </c>
      <c r="G10" s="63" t="s">
        <v>45</v>
      </c>
      <c r="I10" s="63" t="s">
        <v>46</v>
      </c>
      <c r="J10" s="63" t="s">
        <v>45</v>
      </c>
      <c r="K10" s="63">
        <v>2</v>
      </c>
      <c r="L10" s="63" t="s">
        <v>45</v>
      </c>
      <c r="M10" s="63" t="s">
        <v>45</v>
      </c>
      <c r="N10" s="63" t="s">
        <v>45</v>
      </c>
      <c r="O10" s="65"/>
      <c r="P10" s="65"/>
      <c r="Q10" s="65"/>
    </row>
    <row r="11" spans="1:17" x14ac:dyDescent="0.2">
      <c r="A11" s="63">
        <v>10</v>
      </c>
      <c r="B11" s="63" t="s">
        <v>44</v>
      </c>
      <c r="C11" s="63" t="s">
        <v>45</v>
      </c>
      <c r="D11" s="63">
        <v>3</v>
      </c>
      <c r="E11" s="63" t="s">
        <v>45</v>
      </c>
      <c r="F11" s="63" t="s">
        <v>45</v>
      </c>
      <c r="G11" s="63" t="s">
        <v>45</v>
      </c>
      <c r="I11" s="63" t="s">
        <v>46</v>
      </c>
      <c r="J11" s="63" t="s">
        <v>45</v>
      </c>
      <c r="K11" s="63">
        <v>2</v>
      </c>
      <c r="L11" s="63" t="s">
        <v>45</v>
      </c>
      <c r="M11" s="63" t="s">
        <v>45</v>
      </c>
      <c r="N11" s="63" t="s">
        <v>45</v>
      </c>
      <c r="O11" s="65"/>
      <c r="P11" s="65"/>
      <c r="Q11" s="65"/>
    </row>
    <row r="12" spans="1:17" x14ac:dyDescent="0.2">
      <c r="A12" s="63">
        <v>11</v>
      </c>
      <c r="B12" s="63" t="s">
        <v>44</v>
      </c>
      <c r="C12" s="63" t="s">
        <v>45</v>
      </c>
      <c r="D12" s="63">
        <v>3</v>
      </c>
      <c r="E12" s="63" t="s">
        <v>45</v>
      </c>
      <c r="F12" s="63" t="s">
        <v>45</v>
      </c>
      <c r="G12" s="63" t="s">
        <v>45</v>
      </c>
      <c r="I12" s="63" t="s">
        <v>46</v>
      </c>
      <c r="J12" s="63" t="s">
        <v>45</v>
      </c>
      <c r="K12" s="63">
        <v>2</v>
      </c>
      <c r="L12" s="63" t="s">
        <v>45</v>
      </c>
      <c r="M12" s="63" t="s">
        <v>45</v>
      </c>
      <c r="N12" s="63" t="s">
        <v>45</v>
      </c>
      <c r="O12" s="65"/>
      <c r="P12" s="65"/>
      <c r="Q12" s="65"/>
    </row>
    <row r="13" spans="1:17" x14ac:dyDescent="0.2">
      <c r="A13" s="63">
        <v>12</v>
      </c>
      <c r="B13" s="63" t="s">
        <v>44</v>
      </c>
      <c r="C13" s="63" t="s">
        <v>45</v>
      </c>
      <c r="D13" s="63">
        <v>3</v>
      </c>
      <c r="E13" s="63" t="s">
        <v>45</v>
      </c>
      <c r="F13" s="63" t="s">
        <v>45</v>
      </c>
      <c r="G13" s="63" t="s">
        <v>45</v>
      </c>
      <c r="I13" s="63" t="s">
        <v>46</v>
      </c>
      <c r="J13" s="63" t="s">
        <v>45</v>
      </c>
      <c r="K13" s="63">
        <v>2</v>
      </c>
      <c r="L13" s="63" t="s">
        <v>45</v>
      </c>
      <c r="M13" s="63" t="s">
        <v>45</v>
      </c>
      <c r="N13" s="63" t="s">
        <v>45</v>
      </c>
      <c r="O13" s="65"/>
      <c r="P13" s="65"/>
      <c r="Q13" s="65"/>
    </row>
    <row r="14" spans="1:17" x14ac:dyDescent="0.2">
      <c r="A14" s="63">
        <v>13</v>
      </c>
      <c r="B14" s="63" t="s">
        <v>44</v>
      </c>
      <c r="C14" s="63" t="s">
        <v>45</v>
      </c>
      <c r="D14" s="63">
        <v>3</v>
      </c>
      <c r="E14" s="63" t="s">
        <v>45</v>
      </c>
      <c r="F14" s="63" t="s">
        <v>45</v>
      </c>
      <c r="G14" s="63" t="s">
        <v>45</v>
      </c>
      <c r="I14" s="63" t="s">
        <v>46</v>
      </c>
      <c r="J14" s="63" t="s">
        <v>45</v>
      </c>
      <c r="K14" s="63">
        <v>2</v>
      </c>
      <c r="L14" s="63" t="s">
        <v>45</v>
      </c>
      <c r="M14" s="63" t="s">
        <v>45</v>
      </c>
      <c r="N14" s="63" t="s">
        <v>45</v>
      </c>
      <c r="O14" s="65"/>
      <c r="P14" s="65"/>
      <c r="Q14" s="65"/>
    </row>
    <row r="15" spans="1:17" x14ac:dyDescent="0.2">
      <c r="A15" s="63">
        <v>14</v>
      </c>
      <c r="B15" s="63" t="s">
        <v>47</v>
      </c>
      <c r="C15" s="63">
        <v>4</v>
      </c>
      <c r="D15" s="63">
        <v>4</v>
      </c>
      <c r="E15" s="63">
        <v>1</v>
      </c>
      <c r="F15" s="63">
        <v>600</v>
      </c>
      <c r="G15" s="63">
        <v>10</v>
      </c>
      <c r="I15" s="63" t="s">
        <v>48</v>
      </c>
      <c r="J15" s="63">
        <v>3</v>
      </c>
      <c r="K15" s="63">
        <v>3</v>
      </c>
      <c r="L15" s="63">
        <v>0.75</v>
      </c>
      <c r="M15" s="63">
        <v>500</v>
      </c>
      <c r="N15" s="63">
        <v>10</v>
      </c>
      <c r="O15" s="65"/>
      <c r="P15" s="65"/>
      <c r="Q15" s="65"/>
    </row>
    <row r="16" spans="1:17" x14ac:dyDescent="0.2">
      <c r="A16" s="63">
        <v>15</v>
      </c>
      <c r="B16" s="63" t="s">
        <v>47</v>
      </c>
      <c r="C16" s="63">
        <v>4</v>
      </c>
      <c r="D16" s="63">
        <v>4</v>
      </c>
      <c r="E16" s="63">
        <v>1</v>
      </c>
      <c r="F16" s="63">
        <v>600</v>
      </c>
      <c r="G16" s="63">
        <v>10</v>
      </c>
      <c r="I16" s="63" t="s">
        <v>48</v>
      </c>
      <c r="J16" s="63">
        <v>3</v>
      </c>
      <c r="K16" s="63">
        <v>3</v>
      </c>
      <c r="L16" s="63">
        <v>0.75</v>
      </c>
      <c r="M16" s="63">
        <v>500</v>
      </c>
      <c r="N16" s="63">
        <v>10</v>
      </c>
      <c r="O16" s="65"/>
      <c r="P16" s="65"/>
      <c r="Q16" s="65"/>
    </row>
    <row r="17" spans="1:17" x14ac:dyDescent="0.2">
      <c r="A17" s="63">
        <v>16</v>
      </c>
      <c r="B17" s="63" t="s">
        <v>49</v>
      </c>
      <c r="C17" s="63">
        <v>5</v>
      </c>
      <c r="D17" s="63">
        <v>5</v>
      </c>
      <c r="E17" s="63">
        <v>1.5</v>
      </c>
      <c r="F17" s="63">
        <v>700</v>
      </c>
      <c r="G17" s="63">
        <v>12</v>
      </c>
      <c r="I17" s="63" t="s">
        <v>50</v>
      </c>
      <c r="J17" s="63">
        <v>3</v>
      </c>
      <c r="K17" s="63">
        <v>3</v>
      </c>
      <c r="L17" s="63">
        <v>1</v>
      </c>
      <c r="M17" s="63">
        <v>600</v>
      </c>
      <c r="N17" s="63">
        <v>10</v>
      </c>
      <c r="O17" s="65"/>
      <c r="P17" s="65"/>
      <c r="Q17" s="65"/>
    </row>
    <row r="18" spans="1:17" x14ac:dyDescent="0.2">
      <c r="A18" s="63">
        <v>17</v>
      </c>
      <c r="B18" s="63" t="s">
        <v>49</v>
      </c>
      <c r="C18" s="63">
        <v>5</v>
      </c>
      <c r="D18" s="63">
        <v>5</v>
      </c>
      <c r="E18" s="63">
        <v>1.5</v>
      </c>
      <c r="F18" s="63">
        <v>700</v>
      </c>
      <c r="G18" s="63">
        <v>12</v>
      </c>
      <c r="I18" s="63" t="s">
        <v>50</v>
      </c>
      <c r="J18" s="63">
        <v>3</v>
      </c>
      <c r="K18" s="63">
        <v>3</v>
      </c>
      <c r="L18" s="63">
        <v>1</v>
      </c>
      <c r="M18" s="63">
        <v>600</v>
      </c>
      <c r="N18" s="63">
        <v>10</v>
      </c>
      <c r="O18" s="65"/>
      <c r="P18" s="65"/>
      <c r="Q18" s="65"/>
    </row>
    <row r="19" spans="1:17" x14ac:dyDescent="0.2">
      <c r="A19" s="63">
        <v>18</v>
      </c>
      <c r="B19" s="63" t="s">
        <v>51</v>
      </c>
      <c r="C19" s="63">
        <v>6</v>
      </c>
      <c r="D19" s="63">
        <v>6</v>
      </c>
      <c r="E19" s="63">
        <v>1.75</v>
      </c>
      <c r="F19" s="63">
        <v>800</v>
      </c>
      <c r="G19" s="63">
        <v>14</v>
      </c>
      <c r="I19" s="63" t="s">
        <v>52</v>
      </c>
      <c r="J19" s="63">
        <v>4</v>
      </c>
      <c r="K19" s="63">
        <v>4</v>
      </c>
      <c r="L19" s="63">
        <v>1</v>
      </c>
      <c r="M19" s="63">
        <v>600</v>
      </c>
      <c r="N19" s="63">
        <v>10</v>
      </c>
      <c r="O19" s="65"/>
      <c r="P19" s="65"/>
      <c r="Q19" s="65"/>
    </row>
    <row r="20" spans="1:17" x14ac:dyDescent="0.2">
      <c r="A20" s="63">
        <v>19</v>
      </c>
      <c r="B20" s="63" t="s">
        <v>51</v>
      </c>
      <c r="C20" s="63">
        <v>6</v>
      </c>
      <c r="D20" s="63">
        <v>6</v>
      </c>
      <c r="E20" s="63">
        <v>1.75</v>
      </c>
      <c r="F20" s="63">
        <v>800</v>
      </c>
      <c r="G20" s="63">
        <v>14</v>
      </c>
      <c r="I20" s="63" t="s">
        <v>52</v>
      </c>
      <c r="J20" s="63">
        <v>4</v>
      </c>
      <c r="K20" s="63">
        <v>4</v>
      </c>
      <c r="L20" s="63">
        <v>1</v>
      </c>
      <c r="M20" s="63">
        <v>600</v>
      </c>
      <c r="N20" s="63">
        <v>10</v>
      </c>
      <c r="O20" s="65"/>
      <c r="P20" s="65"/>
      <c r="Q20" s="65"/>
    </row>
    <row r="21" spans="1:17" x14ac:dyDescent="0.2">
      <c r="A21" s="63">
        <v>20</v>
      </c>
      <c r="B21" s="63" t="s">
        <v>53</v>
      </c>
      <c r="C21" s="63">
        <v>7.26</v>
      </c>
      <c r="D21" s="63">
        <v>7.26</v>
      </c>
      <c r="E21" s="63">
        <v>2</v>
      </c>
      <c r="F21" s="63">
        <v>800</v>
      </c>
      <c r="G21" s="63">
        <v>15.88</v>
      </c>
      <c r="I21" s="63" t="s">
        <v>54</v>
      </c>
      <c r="J21" s="63">
        <v>4</v>
      </c>
      <c r="K21" s="63">
        <v>4</v>
      </c>
      <c r="L21" s="63">
        <v>1</v>
      </c>
      <c r="M21" s="63">
        <v>600</v>
      </c>
      <c r="N21" s="63">
        <v>10</v>
      </c>
      <c r="O21" s="65"/>
      <c r="P21" s="65"/>
      <c r="Q21" s="65"/>
    </row>
    <row r="22" spans="1:17" x14ac:dyDescent="0.2">
      <c r="A22" s="63">
        <v>21</v>
      </c>
      <c r="B22" s="63" t="s">
        <v>53</v>
      </c>
      <c r="C22" s="63">
        <v>7.26</v>
      </c>
      <c r="D22" s="63">
        <v>7.26</v>
      </c>
      <c r="E22" s="63">
        <v>2</v>
      </c>
      <c r="F22" s="63">
        <v>800</v>
      </c>
      <c r="G22" s="63">
        <v>15.88</v>
      </c>
      <c r="I22" s="63" t="s">
        <v>54</v>
      </c>
      <c r="J22" s="63">
        <v>4</v>
      </c>
      <c r="K22" s="63">
        <v>4</v>
      </c>
      <c r="L22" s="63">
        <v>1</v>
      </c>
      <c r="M22" s="63">
        <v>600</v>
      </c>
      <c r="N22" s="63">
        <v>10</v>
      </c>
      <c r="O22" s="65"/>
      <c r="P22" s="65"/>
      <c r="Q22" s="65"/>
    </row>
    <row r="23" spans="1:17" x14ac:dyDescent="0.2">
      <c r="A23" s="63">
        <v>22</v>
      </c>
      <c r="B23" s="63" t="s">
        <v>53</v>
      </c>
      <c r="C23" s="63">
        <v>7.26</v>
      </c>
      <c r="D23" s="63">
        <v>7.26</v>
      </c>
      <c r="E23" s="63">
        <v>2</v>
      </c>
      <c r="F23" s="63">
        <v>800</v>
      </c>
      <c r="G23" s="63">
        <v>15.88</v>
      </c>
      <c r="I23" s="63" t="s">
        <v>54</v>
      </c>
      <c r="J23" s="63">
        <v>4</v>
      </c>
      <c r="K23" s="63">
        <v>4</v>
      </c>
      <c r="L23" s="63">
        <v>1</v>
      </c>
      <c r="M23" s="63">
        <v>600</v>
      </c>
      <c r="N23" s="63">
        <v>10</v>
      </c>
      <c r="O23" s="65"/>
      <c r="P23" s="65"/>
      <c r="Q23" s="65"/>
    </row>
    <row r="24" spans="1:17" x14ac:dyDescent="0.2">
      <c r="A24" s="63">
        <v>23</v>
      </c>
      <c r="B24" s="63" t="s">
        <v>53</v>
      </c>
      <c r="C24" s="63">
        <v>7.26</v>
      </c>
      <c r="D24" s="63">
        <v>7.26</v>
      </c>
      <c r="E24" s="63">
        <v>2</v>
      </c>
      <c r="F24" s="63">
        <v>800</v>
      </c>
      <c r="G24" s="63">
        <v>15.88</v>
      </c>
      <c r="I24" s="63" t="s">
        <v>54</v>
      </c>
      <c r="J24" s="63">
        <v>4</v>
      </c>
      <c r="K24" s="63">
        <v>4</v>
      </c>
      <c r="L24" s="63">
        <v>1</v>
      </c>
      <c r="M24" s="63">
        <v>600</v>
      </c>
      <c r="N24" s="63">
        <v>10</v>
      </c>
      <c r="O24" s="65"/>
      <c r="P24" s="65"/>
      <c r="Q24" s="65"/>
    </row>
    <row r="25" spans="1:17" x14ac:dyDescent="0.2">
      <c r="A25" s="63">
        <v>24</v>
      </c>
      <c r="B25" s="63" t="s">
        <v>53</v>
      </c>
      <c r="C25" s="63">
        <v>7.26</v>
      </c>
      <c r="D25" s="63">
        <v>7.26</v>
      </c>
      <c r="E25" s="63">
        <v>2</v>
      </c>
      <c r="F25" s="63">
        <v>800</v>
      </c>
      <c r="G25" s="63">
        <v>15.88</v>
      </c>
      <c r="I25" s="63" t="s">
        <v>54</v>
      </c>
      <c r="J25" s="63">
        <v>4</v>
      </c>
      <c r="K25" s="63">
        <v>4</v>
      </c>
      <c r="L25" s="63">
        <v>1</v>
      </c>
      <c r="M25" s="63">
        <v>600</v>
      </c>
      <c r="N25" s="63">
        <v>10</v>
      </c>
      <c r="O25" s="65"/>
      <c r="P25" s="65"/>
      <c r="Q25" s="65"/>
    </row>
    <row r="26" spans="1:17" x14ac:dyDescent="0.2">
      <c r="A26" s="63">
        <v>25</v>
      </c>
      <c r="B26" s="63" t="s">
        <v>53</v>
      </c>
      <c r="C26" s="63">
        <v>7.26</v>
      </c>
      <c r="D26" s="63">
        <v>7.26</v>
      </c>
      <c r="E26" s="63">
        <v>2</v>
      </c>
      <c r="F26" s="63">
        <v>800</v>
      </c>
      <c r="G26" s="63">
        <v>15.88</v>
      </c>
      <c r="I26" s="63" t="s">
        <v>54</v>
      </c>
      <c r="J26" s="63">
        <v>4</v>
      </c>
      <c r="K26" s="63">
        <v>4</v>
      </c>
      <c r="L26" s="63">
        <v>1</v>
      </c>
      <c r="M26" s="63">
        <v>600</v>
      </c>
      <c r="N26" s="63">
        <v>10</v>
      </c>
      <c r="O26" s="65"/>
      <c r="P26" s="65"/>
      <c r="Q26" s="65"/>
    </row>
    <row r="27" spans="1:17" x14ac:dyDescent="0.2">
      <c r="A27" s="63">
        <v>26</v>
      </c>
      <c r="B27" s="63" t="s">
        <v>53</v>
      </c>
      <c r="C27" s="63">
        <v>7.26</v>
      </c>
      <c r="D27" s="63">
        <v>7.26</v>
      </c>
      <c r="E27" s="63">
        <v>2</v>
      </c>
      <c r="F27" s="63">
        <v>800</v>
      </c>
      <c r="G27" s="63">
        <v>15.88</v>
      </c>
      <c r="I27" s="63" t="s">
        <v>54</v>
      </c>
      <c r="J27" s="63">
        <v>4</v>
      </c>
      <c r="K27" s="63">
        <v>4</v>
      </c>
      <c r="L27" s="63">
        <v>1</v>
      </c>
      <c r="M27" s="63">
        <v>600</v>
      </c>
      <c r="N27" s="63">
        <v>10</v>
      </c>
      <c r="O27" s="65"/>
      <c r="P27" s="65"/>
      <c r="Q27" s="65"/>
    </row>
    <row r="28" spans="1:17" x14ac:dyDescent="0.2">
      <c r="A28" s="63">
        <v>27</v>
      </c>
      <c r="B28" s="63" t="s">
        <v>53</v>
      </c>
      <c r="C28" s="63">
        <v>7.26</v>
      </c>
      <c r="D28" s="63">
        <v>7.26</v>
      </c>
      <c r="E28" s="63">
        <v>2</v>
      </c>
      <c r="F28" s="63">
        <v>800</v>
      </c>
      <c r="G28" s="63">
        <v>15.88</v>
      </c>
      <c r="I28" s="63" t="s">
        <v>54</v>
      </c>
      <c r="J28" s="63">
        <v>4</v>
      </c>
      <c r="K28" s="63">
        <v>4</v>
      </c>
      <c r="L28" s="63">
        <v>1</v>
      </c>
      <c r="M28" s="63">
        <v>600</v>
      </c>
      <c r="N28" s="63">
        <v>10</v>
      </c>
      <c r="O28" s="65"/>
      <c r="P28" s="65"/>
      <c r="Q28" s="65"/>
    </row>
    <row r="29" spans="1:17" x14ac:dyDescent="0.2">
      <c r="A29" s="63">
        <v>28</v>
      </c>
      <c r="B29" s="63" t="s">
        <v>53</v>
      </c>
      <c r="C29" s="63">
        <v>7.26</v>
      </c>
      <c r="D29" s="63">
        <v>7.26</v>
      </c>
      <c r="E29" s="63">
        <v>2</v>
      </c>
      <c r="F29" s="63">
        <v>800</v>
      </c>
      <c r="G29" s="63">
        <v>15.88</v>
      </c>
      <c r="I29" s="63" t="s">
        <v>54</v>
      </c>
      <c r="J29" s="63">
        <v>4</v>
      </c>
      <c r="K29" s="63">
        <v>4</v>
      </c>
      <c r="L29" s="63">
        <v>1</v>
      </c>
      <c r="M29" s="63">
        <v>600</v>
      </c>
      <c r="N29" s="63">
        <v>10</v>
      </c>
      <c r="O29" s="65"/>
      <c r="P29" s="65"/>
      <c r="Q29" s="65"/>
    </row>
    <row r="30" spans="1:17" x14ac:dyDescent="0.2">
      <c r="A30" s="63">
        <v>29</v>
      </c>
      <c r="B30" s="63" t="s">
        <v>53</v>
      </c>
      <c r="C30" s="63">
        <v>7.26</v>
      </c>
      <c r="D30" s="63">
        <v>7.26</v>
      </c>
      <c r="E30" s="63">
        <v>2</v>
      </c>
      <c r="F30" s="63">
        <v>800</v>
      </c>
      <c r="G30" s="63">
        <v>15.88</v>
      </c>
      <c r="I30" s="63" t="s">
        <v>54</v>
      </c>
      <c r="J30" s="63">
        <v>4</v>
      </c>
      <c r="K30" s="63">
        <v>4</v>
      </c>
      <c r="L30" s="63">
        <v>1</v>
      </c>
      <c r="M30" s="63">
        <v>600</v>
      </c>
      <c r="N30" s="63">
        <v>10</v>
      </c>
      <c r="O30" s="65"/>
      <c r="P30" s="65"/>
      <c r="Q30" s="65"/>
    </row>
    <row r="31" spans="1:17" x14ac:dyDescent="0.2">
      <c r="A31" s="63">
        <v>30</v>
      </c>
      <c r="B31" s="63" t="s">
        <v>53</v>
      </c>
      <c r="C31" s="63">
        <v>7.26</v>
      </c>
      <c r="D31" s="63">
        <v>7.26</v>
      </c>
      <c r="E31" s="63">
        <v>2</v>
      </c>
      <c r="F31" s="63">
        <v>800</v>
      </c>
      <c r="G31" s="63">
        <v>15.88</v>
      </c>
      <c r="I31" s="63" t="s">
        <v>54</v>
      </c>
      <c r="J31" s="63">
        <v>4</v>
      </c>
      <c r="K31" s="63">
        <v>4</v>
      </c>
      <c r="L31" s="63">
        <v>1</v>
      </c>
      <c r="M31" s="63">
        <v>600</v>
      </c>
      <c r="N31" s="63">
        <v>10</v>
      </c>
      <c r="O31" s="65"/>
      <c r="P31" s="65"/>
      <c r="Q31" s="65"/>
    </row>
    <row r="32" spans="1:17" x14ac:dyDescent="0.2">
      <c r="A32" s="63">
        <v>31</v>
      </c>
      <c r="B32" s="63" t="s">
        <v>53</v>
      </c>
      <c r="C32" s="63">
        <v>7.26</v>
      </c>
      <c r="D32" s="63">
        <v>7.26</v>
      </c>
      <c r="E32" s="63">
        <v>2</v>
      </c>
      <c r="F32" s="63">
        <v>800</v>
      </c>
      <c r="G32" s="63">
        <v>15.88</v>
      </c>
      <c r="I32" s="63" t="s">
        <v>54</v>
      </c>
      <c r="J32" s="63">
        <v>4</v>
      </c>
      <c r="K32" s="63">
        <v>4</v>
      </c>
      <c r="L32" s="63">
        <v>1</v>
      </c>
      <c r="M32" s="63">
        <v>600</v>
      </c>
      <c r="N32" s="63">
        <v>10</v>
      </c>
      <c r="O32" s="65"/>
      <c r="P32" s="65"/>
      <c r="Q32" s="65"/>
    </row>
    <row r="33" spans="1:17" x14ac:dyDescent="0.2">
      <c r="A33" s="63">
        <v>32</v>
      </c>
      <c r="B33" s="63" t="s">
        <v>53</v>
      </c>
      <c r="C33" s="63">
        <v>7.26</v>
      </c>
      <c r="D33" s="63">
        <v>7.26</v>
      </c>
      <c r="E33" s="63">
        <v>2</v>
      </c>
      <c r="F33" s="63">
        <v>800</v>
      </c>
      <c r="G33" s="63">
        <v>15.88</v>
      </c>
      <c r="I33" s="63" t="s">
        <v>54</v>
      </c>
      <c r="J33" s="63">
        <v>4</v>
      </c>
      <c r="K33" s="63">
        <v>4</v>
      </c>
      <c r="L33" s="63">
        <v>1</v>
      </c>
      <c r="M33" s="63">
        <v>600</v>
      </c>
      <c r="N33" s="63">
        <v>10</v>
      </c>
      <c r="O33" s="65"/>
      <c r="P33" s="65"/>
      <c r="Q33" s="65"/>
    </row>
    <row r="34" spans="1:17" x14ac:dyDescent="0.2">
      <c r="A34" s="63">
        <v>33</v>
      </c>
      <c r="B34" s="63" t="s">
        <v>53</v>
      </c>
      <c r="C34" s="63">
        <v>7.26</v>
      </c>
      <c r="D34" s="63">
        <v>7.26</v>
      </c>
      <c r="E34" s="63">
        <v>2</v>
      </c>
      <c r="F34" s="63">
        <v>800</v>
      </c>
      <c r="G34" s="63">
        <v>15.88</v>
      </c>
      <c r="I34" s="63" t="s">
        <v>54</v>
      </c>
      <c r="J34" s="63">
        <v>4</v>
      </c>
      <c r="K34" s="63">
        <v>4</v>
      </c>
      <c r="L34" s="63">
        <v>1</v>
      </c>
      <c r="M34" s="63">
        <v>600</v>
      </c>
      <c r="N34" s="63">
        <v>10</v>
      </c>
      <c r="O34" s="65"/>
      <c r="P34" s="65"/>
      <c r="Q34" s="65"/>
    </row>
    <row r="35" spans="1:17" x14ac:dyDescent="0.2">
      <c r="A35" s="63">
        <v>34</v>
      </c>
      <c r="B35" s="63" t="s">
        <v>53</v>
      </c>
      <c r="C35" s="63">
        <v>7.26</v>
      </c>
      <c r="D35" s="63">
        <v>7.26</v>
      </c>
      <c r="E35" s="63">
        <v>2</v>
      </c>
      <c r="F35" s="63">
        <v>800</v>
      </c>
      <c r="G35" s="63">
        <v>15.88</v>
      </c>
      <c r="I35" s="63" t="s">
        <v>54</v>
      </c>
      <c r="J35" s="63">
        <v>4</v>
      </c>
      <c r="K35" s="63">
        <v>4</v>
      </c>
      <c r="L35" s="63">
        <v>1</v>
      </c>
      <c r="M35" s="63">
        <v>600</v>
      </c>
      <c r="N35" s="63">
        <v>10</v>
      </c>
      <c r="O35" s="65"/>
      <c r="P35" s="65"/>
      <c r="Q35" s="65"/>
    </row>
    <row r="36" spans="1:17" x14ac:dyDescent="0.2">
      <c r="A36" s="63">
        <v>35</v>
      </c>
      <c r="B36" s="66" t="s">
        <v>55</v>
      </c>
      <c r="C36" s="63">
        <v>7.26</v>
      </c>
      <c r="D36" s="63">
        <v>7.26</v>
      </c>
      <c r="E36" s="63">
        <v>2</v>
      </c>
      <c r="F36" s="63">
        <v>800</v>
      </c>
      <c r="G36" s="63">
        <v>15.88</v>
      </c>
      <c r="I36" s="66" t="s">
        <v>56</v>
      </c>
      <c r="J36" s="63">
        <v>4</v>
      </c>
      <c r="K36" s="63">
        <v>4</v>
      </c>
      <c r="L36" s="63">
        <v>1</v>
      </c>
      <c r="M36" s="63">
        <v>600</v>
      </c>
      <c r="N36" s="63">
        <v>9.08</v>
      </c>
      <c r="O36" s="65"/>
      <c r="P36" s="65"/>
      <c r="Q36" s="65"/>
    </row>
    <row r="37" spans="1:17" x14ac:dyDescent="0.2">
      <c r="A37" s="63">
        <v>36</v>
      </c>
      <c r="B37" s="66" t="s">
        <v>55</v>
      </c>
      <c r="C37" s="63">
        <v>7.26</v>
      </c>
      <c r="D37" s="63">
        <v>7.26</v>
      </c>
      <c r="E37" s="63">
        <v>2</v>
      </c>
      <c r="F37" s="63">
        <v>800</v>
      </c>
      <c r="G37" s="63">
        <v>15.88</v>
      </c>
      <c r="I37" s="66" t="s">
        <v>56</v>
      </c>
      <c r="J37" s="63">
        <v>4</v>
      </c>
      <c r="K37" s="63">
        <v>4</v>
      </c>
      <c r="L37" s="63">
        <v>1</v>
      </c>
      <c r="M37" s="63">
        <v>600</v>
      </c>
      <c r="N37" s="63">
        <v>9.08</v>
      </c>
      <c r="O37" s="65"/>
      <c r="P37" s="65"/>
      <c r="Q37" s="65"/>
    </row>
    <row r="38" spans="1:17" x14ac:dyDescent="0.2">
      <c r="A38" s="63">
        <v>37</v>
      </c>
      <c r="B38" s="66" t="s">
        <v>55</v>
      </c>
      <c r="C38" s="63">
        <v>7.26</v>
      </c>
      <c r="D38" s="63">
        <v>7.26</v>
      </c>
      <c r="E38" s="63">
        <v>2</v>
      </c>
      <c r="F38" s="63">
        <v>800</v>
      </c>
      <c r="G38" s="63">
        <v>15.88</v>
      </c>
      <c r="I38" s="66" t="s">
        <v>56</v>
      </c>
      <c r="J38" s="63">
        <v>4</v>
      </c>
      <c r="K38" s="63">
        <v>4</v>
      </c>
      <c r="L38" s="63">
        <v>1</v>
      </c>
      <c r="M38" s="63">
        <v>600</v>
      </c>
      <c r="N38" s="63">
        <v>9.08</v>
      </c>
      <c r="O38" s="65"/>
      <c r="P38" s="65"/>
      <c r="Q38" s="65"/>
    </row>
    <row r="39" spans="1:17" x14ac:dyDescent="0.2">
      <c r="A39" s="63">
        <v>38</v>
      </c>
      <c r="B39" s="66" t="s">
        <v>55</v>
      </c>
      <c r="C39" s="63">
        <v>7.26</v>
      </c>
      <c r="D39" s="63">
        <v>7.26</v>
      </c>
      <c r="E39" s="63">
        <v>2</v>
      </c>
      <c r="F39" s="63">
        <v>800</v>
      </c>
      <c r="G39" s="63">
        <v>15.88</v>
      </c>
      <c r="I39" s="66" t="s">
        <v>56</v>
      </c>
      <c r="J39" s="63">
        <v>4</v>
      </c>
      <c r="K39" s="63">
        <v>4</v>
      </c>
      <c r="L39" s="63">
        <v>1</v>
      </c>
      <c r="M39" s="63">
        <v>600</v>
      </c>
      <c r="N39" s="63">
        <v>9.08</v>
      </c>
      <c r="O39" s="65"/>
      <c r="P39" s="65"/>
      <c r="Q39" s="65"/>
    </row>
    <row r="40" spans="1:17" x14ac:dyDescent="0.2">
      <c r="A40" s="63">
        <v>39</v>
      </c>
      <c r="B40" s="66" t="s">
        <v>55</v>
      </c>
      <c r="C40" s="63">
        <v>7.26</v>
      </c>
      <c r="D40" s="63">
        <v>7.26</v>
      </c>
      <c r="E40" s="63">
        <v>2</v>
      </c>
      <c r="F40" s="63">
        <v>800</v>
      </c>
      <c r="G40" s="63">
        <v>15.88</v>
      </c>
      <c r="I40" s="66" t="s">
        <v>56</v>
      </c>
      <c r="J40" s="63">
        <v>4</v>
      </c>
      <c r="K40" s="63">
        <v>4</v>
      </c>
      <c r="L40" s="63">
        <v>1</v>
      </c>
      <c r="M40" s="63">
        <v>600</v>
      </c>
      <c r="N40" s="63">
        <v>9.08</v>
      </c>
      <c r="O40" s="65"/>
      <c r="P40" s="65"/>
      <c r="Q40" s="65"/>
    </row>
    <row r="41" spans="1:17" x14ac:dyDescent="0.2">
      <c r="A41" s="63">
        <v>40</v>
      </c>
      <c r="B41" s="66" t="s">
        <v>57</v>
      </c>
      <c r="C41" s="63">
        <v>7.26</v>
      </c>
      <c r="D41" s="63">
        <v>7.26</v>
      </c>
      <c r="E41" s="63">
        <v>2</v>
      </c>
      <c r="F41" s="63">
        <v>800</v>
      </c>
      <c r="G41" s="63">
        <v>15.88</v>
      </c>
      <c r="I41" s="66" t="s">
        <v>58</v>
      </c>
      <c r="J41" s="63">
        <v>4</v>
      </c>
      <c r="K41" s="63">
        <v>4</v>
      </c>
      <c r="L41" s="63">
        <v>1</v>
      </c>
      <c r="M41" s="63">
        <v>600</v>
      </c>
      <c r="N41" s="63">
        <v>9.08</v>
      </c>
      <c r="O41" s="65"/>
      <c r="P41" s="65"/>
      <c r="Q41" s="65"/>
    </row>
    <row r="42" spans="1:17" x14ac:dyDescent="0.2">
      <c r="A42" s="63">
        <v>41</v>
      </c>
      <c r="B42" s="66" t="s">
        <v>57</v>
      </c>
      <c r="C42" s="63">
        <v>7.26</v>
      </c>
      <c r="D42" s="63">
        <v>7.26</v>
      </c>
      <c r="E42" s="63">
        <v>2</v>
      </c>
      <c r="F42" s="63">
        <v>800</v>
      </c>
      <c r="G42" s="63">
        <v>15.88</v>
      </c>
      <c r="I42" s="66" t="s">
        <v>58</v>
      </c>
      <c r="J42" s="63">
        <v>4</v>
      </c>
      <c r="K42" s="63">
        <v>4</v>
      </c>
      <c r="L42" s="63">
        <v>1</v>
      </c>
      <c r="M42" s="63">
        <v>600</v>
      </c>
      <c r="N42" s="63">
        <v>9.08</v>
      </c>
      <c r="O42" s="65"/>
      <c r="P42" s="65"/>
      <c r="Q42" s="65"/>
    </row>
    <row r="43" spans="1:17" x14ac:dyDescent="0.2">
      <c r="A43" s="63">
        <v>42</v>
      </c>
      <c r="B43" s="66" t="s">
        <v>57</v>
      </c>
      <c r="C43" s="63">
        <v>7.26</v>
      </c>
      <c r="D43" s="63">
        <v>7.26</v>
      </c>
      <c r="E43" s="63">
        <v>2</v>
      </c>
      <c r="F43" s="63">
        <v>800</v>
      </c>
      <c r="G43" s="63">
        <v>15.88</v>
      </c>
      <c r="I43" s="66" t="s">
        <v>58</v>
      </c>
      <c r="J43" s="63">
        <v>4</v>
      </c>
      <c r="K43" s="63">
        <v>4</v>
      </c>
      <c r="L43" s="63">
        <v>1</v>
      </c>
      <c r="M43" s="63">
        <v>600</v>
      </c>
      <c r="N43" s="63">
        <v>9.08</v>
      </c>
      <c r="O43" s="65"/>
      <c r="P43" s="65"/>
      <c r="Q43" s="65"/>
    </row>
    <row r="44" spans="1:17" x14ac:dyDescent="0.2">
      <c r="A44" s="63">
        <v>43</v>
      </c>
      <c r="B44" s="66" t="s">
        <v>57</v>
      </c>
      <c r="C44" s="63">
        <v>7.26</v>
      </c>
      <c r="D44" s="63">
        <v>7.26</v>
      </c>
      <c r="E44" s="63">
        <v>2</v>
      </c>
      <c r="F44" s="63">
        <v>800</v>
      </c>
      <c r="G44" s="63">
        <v>15.88</v>
      </c>
      <c r="I44" s="66" t="s">
        <v>58</v>
      </c>
      <c r="J44" s="63">
        <v>4</v>
      </c>
      <c r="K44" s="63">
        <v>4</v>
      </c>
      <c r="L44" s="63">
        <v>1</v>
      </c>
      <c r="M44" s="63">
        <v>600</v>
      </c>
      <c r="N44" s="63">
        <v>9.08</v>
      </c>
      <c r="O44" s="65"/>
      <c r="P44" s="65"/>
      <c r="Q44" s="65"/>
    </row>
    <row r="45" spans="1:17" x14ac:dyDescent="0.2">
      <c r="A45" s="63">
        <v>44</v>
      </c>
      <c r="B45" s="66" t="s">
        <v>57</v>
      </c>
      <c r="C45" s="63">
        <v>7.26</v>
      </c>
      <c r="D45" s="63">
        <v>7.26</v>
      </c>
      <c r="E45" s="63">
        <v>2</v>
      </c>
      <c r="F45" s="63">
        <v>800</v>
      </c>
      <c r="G45" s="63">
        <v>15.88</v>
      </c>
      <c r="I45" s="66" t="s">
        <v>58</v>
      </c>
      <c r="J45" s="63">
        <v>4</v>
      </c>
      <c r="K45" s="63">
        <v>4</v>
      </c>
      <c r="L45" s="63">
        <v>1</v>
      </c>
      <c r="M45" s="63">
        <v>600</v>
      </c>
      <c r="N45" s="63">
        <v>9.08</v>
      </c>
      <c r="O45" s="65"/>
      <c r="P45" s="65"/>
      <c r="Q45" s="65"/>
    </row>
    <row r="46" spans="1:17" x14ac:dyDescent="0.2">
      <c r="A46" s="63">
        <v>45</v>
      </c>
      <c r="B46" s="66" t="s">
        <v>59</v>
      </c>
      <c r="C46" s="63">
        <v>7.26</v>
      </c>
      <c r="D46" s="63">
        <v>7.26</v>
      </c>
      <c r="E46" s="63">
        <v>2</v>
      </c>
      <c r="F46" s="63">
        <v>800</v>
      </c>
      <c r="G46" s="63">
        <v>15.88</v>
      </c>
      <c r="I46" s="66" t="s">
        <v>60</v>
      </c>
      <c r="J46" s="63">
        <v>4</v>
      </c>
      <c r="K46" s="63">
        <v>4</v>
      </c>
      <c r="L46" s="63">
        <v>1</v>
      </c>
      <c r="M46" s="63">
        <v>600</v>
      </c>
      <c r="N46" s="63">
        <v>9.08</v>
      </c>
      <c r="O46" s="65"/>
      <c r="P46" s="65"/>
      <c r="Q46" s="65"/>
    </row>
    <row r="47" spans="1:17" x14ac:dyDescent="0.2">
      <c r="A47" s="63">
        <v>46</v>
      </c>
      <c r="B47" s="66" t="s">
        <v>59</v>
      </c>
      <c r="C47" s="63">
        <v>7.26</v>
      </c>
      <c r="D47" s="63">
        <v>7.26</v>
      </c>
      <c r="E47" s="63">
        <v>2</v>
      </c>
      <c r="F47" s="63">
        <v>800</v>
      </c>
      <c r="G47" s="63">
        <v>15.88</v>
      </c>
      <c r="I47" s="66" t="s">
        <v>60</v>
      </c>
      <c r="J47" s="63">
        <v>4</v>
      </c>
      <c r="K47" s="63">
        <v>4</v>
      </c>
      <c r="L47" s="63">
        <v>1</v>
      </c>
      <c r="M47" s="63">
        <v>600</v>
      </c>
      <c r="N47" s="63">
        <v>9.08</v>
      </c>
      <c r="O47" s="65"/>
      <c r="P47" s="65"/>
      <c r="Q47" s="65"/>
    </row>
    <row r="48" spans="1:17" x14ac:dyDescent="0.2">
      <c r="A48" s="63">
        <v>47</v>
      </c>
      <c r="B48" s="66" t="s">
        <v>59</v>
      </c>
      <c r="C48" s="63">
        <v>7.26</v>
      </c>
      <c r="D48" s="63">
        <v>7.26</v>
      </c>
      <c r="E48" s="63">
        <v>2</v>
      </c>
      <c r="F48" s="63">
        <v>800</v>
      </c>
      <c r="G48" s="63">
        <v>15.88</v>
      </c>
      <c r="I48" s="66" t="s">
        <v>60</v>
      </c>
      <c r="J48" s="63">
        <v>4</v>
      </c>
      <c r="K48" s="63">
        <v>4</v>
      </c>
      <c r="L48" s="63">
        <v>1</v>
      </c>
      <c r="M48" s="63">
        <v>600</v>
      </c>
      <c r="N48" s="63">
        <v>9.08</v>
      </c>
      <c r="O48" s="65"/>
      <c r="P48" s="65"/>
      <c r="Q48" s="65"/>
    </row>
    <row r="49" spans="1:17" x14ac:dyDescent="0.2">
      <c r="A49" s="63">
        <v>48</v>
      </c>
      <c r="B49" s="66" t="s">
        <v>59</v>
      </c>
      <c r="C49" s="63">
        <v>7.26</v>
      </c>
      <c r="D49" s="63">
        <v>7.26</v>
      </c>
      <c r="E49" s="63">
        <v>2</v>
      </c>
      <c r="F49" s="63">
        <v>800</v>
      </c>
      <c r="G49" s="63">
        <v>15.88</v>
      </c>
      <c r="I49" s="66" t="s">
        <v>60</v>
      </c>
      <c r="J49" s="63">
        <v>4</v>
      </c>
      <c r="K49" s="63">
        <v>4</v>
      </c>
      <c r="L49" s="63">
        <v>1</v>
      </c>
      <c r="M49" s="63">
        <v>600</v>
      </c>
      <c r="N49" s="63">
        <v>9.08</v>
      </c>
      <c r="O49" s="65"/>
      <c r="P49" s="65"/>
      <c r="Q49" s="65"/>
    </row>
    <row r="50" spans="1:17" x14ac:dyDescent="0.2">
      <c r="A50" s="63">
        <v>49</v>
      </c>
      <c r="B50" s="66" t="s">
        <v>59</v>
      </c>
      <c r="C50" s="63">
        <v>7.26</v>
      </c>
      <c r="D50" s="63">
        <v>7.26</v>
      </c>
      <c r="E50" s="63">
        <v>2</v>
      </c>
      <c r="F50" s="63">
        <v>800</v>
      </c>
      <c r="G50" s="63">
        <v>15.88</v>
      </c>
      <c r="I50" s="66" t="s">
        <v>60</v>
      </c>
      <c r="J50" s="63">
        <v>4</v>
      </c>
      <c r="K50" s="63">
        <v>4</v>
      </c>
      <c r="L50" s="63">
        <v>1</v>
      </c>
      <c r="M50" s="63">
        <v>600</v>
      </c>
      <c r="N50" s="63">
        <v>9.08</v>
      </c>
      <c r="O50" s="65"/>
      <c r="P50" s="65"/>
      <c r="Q50" s="65"/>
    </row>
    <row r="51" spans="1:17" x14ac:dyDescent="0.2">
      <c r="A51" s="63">
        <v>50</v>
      </c>
      <c r="B51" s="66" t="s">
        <v>61</v>
      </c>
      <c r="C51" s="63">
        <v>6</v>
      </c>
      <c r="D51" s="63">
        <v>6</v>
      </c>
      <c r="E51" s="63">
        <v>1.5</v>
      </c>
      <c r="F51" s="63">
        <v>700</v>
      </c>
      <c r="G51" s="63">
        <v>11.34</v>
      </c>
      <c r="I51" s="66" t="s">
        <v>62</v>
      </c>
      <c r="J51" s="63">
        <v>3</v>
      </c>
      <c r="K51" s="63">
        <v>3</v>
      </c>
      <c r="L51" s="63">
        <v>1</v>
      </c>
      <c r="M51" s="63">
        <v>500</v>
      </c>
      <c r="N51" s="63">
        <v>7.26</v>
      </c>
      <c r="O51" s="65"/>
      <c r="P51" s="65"/>
      <c r="Q51" s="65"/>
    </row>
    <row r="52" spans="1:17" x14ac:dyDescent="0.2">
      <c r="A52" s="63">
        <v>51</v>
      </c>
      <c r="B52" s="66" t="s">
        <v>61</v>
      </c>
      <c r="C52" s="63">
        <v>6</v>
      </c>
      <c r="D52" s="63">
        <v>6</v>
      </c>
      <c r="E52" s="63">
        <v>1.5</v>
      </c>
      <c r="F52" s="63">
        <v>700</v>
      </c>
      <c r="G52" s="63">
        <v>11.34</v>
      </c>
      <c r="I52" s="66" t="s">
        <v>62</v>
      </c>
      <c r="J52" s="63">
        <v>3</v>
      </c>
      <c r="K52" s="63">
        <v>3</v>
      </c>
      <c r="L52" s="63">
        <v>1</v>
      </c>
      <c r="M52" s="63">
        <v>500</v>
      </c>
      <c r="N52" s="63">
        <v>7.26</v>
      </c>
      <c r="O52" s="65"/>
      <c r="P52" s="65"/>
      <c r="Q52" s="65"/>
    </row>
    <row r="53" spans="1:17" x14ac:dyDescent="0.2">
      <c r="A53" s="63">
        <v>52</v>
      </c>
      <c r="B53" s="66" t="s">
        <v>61</v>
      </c>
      <c r="C53" s="63">
        <v>6</v>
      </c>
      <c r="D53" s="63">
        <v>6</v>
      </c>
      <c r="E53" s="63">
        <v>1.5</v>
      </c>
      <c r="F53" s="63">
        <v>700</v>
      </c>
      <c r="G53" s="63">
        <v>11.34</v>
      </c>
      <c r="I53" s="66" t="s">
        <v>62</v>
      </c>
      <c r="J53" s="63">
        <v>3</v>
      </c>
      <c r="K53" s="63">
        <v>3</v>
      </c>
      <c r="L53" s="63">
        <v>1</v>
      </c>
      <c r="M53" s="63">
        <v>500</v>
      </c>
      <c r="N53" s="63">
        <v>7.26</v>
      </c>
      <c r="O53" s="65"/>
      <c r="P53" s="65"/>
      <c r="Q53" s="65"/>
    </row>
    <row r="54" spans="1:17" x14ac:dyDescent="0.2">
      <c r="A54" s="63">
        <v>53</v>
      </c>
      <c r="B54" s="66" t="s">
        <v>61</v>
      </c>
      <c r="C54" s="63">
        <v>6</v>
      </c>
      <c r="D54" s="63">
        <v>6</v>
      </c>
      <c r="E54" s="63">
        <v>1.5</v>
      </c>
      <c r="F54" s="63">
        <v>700</v>
      </c>
      <c r="G54" s="63">
        <v>11.34</v>
      </c>
      <c r="I54" s="66" t="s">
        <v>62</v>
      </c>
      <c r="J54" s="63">
        <v>3</v>
      </c>
      <c r="K54" s="63">
        <v>3</v>
      </c>
      <c r="L54" s="63">
        <v>1</v>
      </c>
      <c r="M54" s="63">
        <v>500</v>
      </c>
      <c r="N54" s="63">
        <v>7.26</v>
      </c>
      <c r="O54" s="65"/>
      <c r="P54" s="65"/>
      <c r="Q54" s="65"/>
    </row>
    <row r="55" spans="1:17" x14ac:dyDescent="0.2">
      <c r="A55" s="63">
        <v>54</v>
      </c>
      <c r="B55" s="66" t="s">
        <v>61</v>
      </c>
      <c r="C55" s="63">
        <v>6</v>
      </c>
      <c r="D55" s="63">
        <v>6</v>
      </c>
      <c r="E55" s="63">
        <v>1.5</v>
      </c>
      <c r="F55" s="63">
        <v>700</v>
      </c>
      <c r="G55" s="63">
        <v>11.34</v>
      </c>
      <c r="I55" s="66" t="s">
        <v>62</v>
      </c>
      <c r="J55" s="63">
        <v>3</v>
      </c>
      <c r="K55" s="63">
        <v>3</v>
      </c>
      <c r="L55" s="63">
        <v>1</v>
      </c>
      <c r="M55" s="63">
        <v>500</v>
      </c>
      <c r="N55" s="63">
        <v>7.26</v>
      </c>
      <c r="O55" s="65"/>
      <c r="P55" s="65"/>
      <c r="Q55" s="65"/>
    </row>
    <row r="56" spans="1:17" x14ac:dyDescent="0.2">
      <c r="A56" s="63">
        <v>55</v>
      </c>
      <c r="B56" s="66" t="s">
        <v>63</v>
      </c>
      <c r="C56" s="63">
        <v>6</v>
      </c>
      <c r="D56" s="63">
        <v>6</v>
      </c>
      <c r="E56" s="63">
        <v>1.5</v>
      </c>
      <c r="F56" s="63">
        <v>700</v>
      </c>
      <c r="G56" s="63">
        <v>11.34</v>
      </c>
      <c r="I56" s="66" t="s">
        <v>64</v>
      </c>
      <c r="J56" s="63">
        <v>3</v>
      </c>
      <c r="K56" s="63">
        <v>3</v>
      </c>
      <c r="L56" s="63">
        <v>1</v>
      </c>
      <c r="M56" s="63">
        <v>500</v>
      </c>
      <c r="N56" s="63">
        <v>7.26</v>
      </c>
      <c r="O56" s="65"/>
      <c r="P56" s="65"/>
      <c r="Q56" s="65"/>
    </row>
    <row r="57" spans="1:17" x14ac:dyDescent="0.2">
      <c r="A57" s="63">
        <v>56</v>
      </c>
      <c r="B57" s="66" t="s">
        <v>63</v>
      </c>
      <c r="C57" s="63">
        <v>6</v>
      </c>
      <c r="D57" s="63">
        <v>6</v>
      </c>
      <c r="E57" s="63">
        <v>1.5</v>
      </c>
      <c r="F57" s="63">
        <v>700</v>
      </c>
      <c r="G57" s="63">
        <v>11.34</v>
      </c>
      <c r="I57" s="66" t="s">
        <v>64</v>
      </c>
      <c r="J57" s="63">
        <v>3</v>
      </c>
      <c r="K57" s="63">
        <v>3</v>
      </c>
      <c r="L57" s="63">
        <v>1</v>
      </c>
      <c r="M57" s="63">
        <v>500</v>
      </c>
      <c r="N57" s="63">
        <v>7.26</v>
      </c>
      <c r="O57" s="65"/>
      <c r="P57" s="65"/>
      <c r="Q57" s="65"/>
    </row>
    <row r="58" spans="1:17" x14ac:dyDescent="0.2">
      <c r="A58" s="63">
        <v>57</v>
      </c>
      <c r="B58" s="66" t="s">
        <v>63</v>
      </c>
      <c r="C58" s="63">
        <v>6</v>
      </c>
      <c r="D58" s="63">
        <v>6</v>
      </c>
      <c r="E58" s="63">
        <v>1.5</v>
      </c>
      <c r="F58" s="63">
        <v>700</v>
      </c>
      <c r="G58" s="63">
        <v>11.34</v>
      </c>
      <c r="I58" s="66" t="s">
        <v>64</v>
      </c>
      <c r="J58" s="63">
        <v>3</v>
      </c>
      <c r="K58" s="63">
        <v>3</v>
      </c>
      <c r="L58" s="63">
        <v>1</v>
      </c>
      <c r="M58" s="63">
        <v>500</v>
      </c>
      <c r="N58" s="63">
        <v>7.26</v>
      </c>
      <c r="O58" s="65"/>
      <c r="P58" s="65"/>
      <c r="Q58" s="65"/>
    </row>
    <row r="59" spans="1:17" x14ac:dyDescent="0.2">
      <c r="A59" s="63">
        <v>58</v>
      </c>
      <c r="B59" s="66" t="s">
        <v>63</v>
      </c>
      <c r="C59" s="63">
        <v>6</v>
      </c>
      <c r="D59" s="63">
        <v>6</v>
      </c>
      <c r="E59" s="63">
        <v>1.5</v>
      </c>
      <c r="F59" s="63">
        <v>700</v>
      </c>
      <c r="G59" s="63">
        <v>11.34</v>
      </c>
      <c r="I59" s="66" t="s">
        <v>64</v>
      </c>
      <c r="J59" s="63">
        <v>3</v>
      </c>
      <c r="K59" s="63">
        <v>3</v>
      </c>
      <c r="L59" s="63">
        <v>1</v>
      </c>
      <c r="M59" s="63">
        <v>500</v>
      </c>
      <c r="N59" s="63">
        <v>7.26</v>
      </c>
      <c r="O59" s="65"/>
      <c r="P59" s="65"/>
      <c r="Q59" s="65"/>
    </row>
    <row r="60" spans="1:17" x14ac:dyDescent="0.2">
      <c r="A60" s="63">
        <v>59</v>
      </c>
      <c r="B60" s="66" t="s">
        <v>63</v>
      </c>
      <c r="C60" s="63">
        <v>6</v>
      </c>
      <c r="D60" s="63">
        <v>6</v>
      </c>
      <c r="E60" s="63">
        <v>1.5</v>
      </c>
      <c r="F60" s="63">
        <v>700</v>
      </c>
      <c r="G60" s="63">
        <v>11.34</v>
      </c>
      <c r="I60" s="66" t="s">
        <v>64</v>
      </c>
      <c r="J60" s="63">
        <v>3</v>
      </c>
      <c r="K60" s="63">
        <v>3</v>
      </c>
      <c r="L60" s="63">
        <v>1</v>
      </c>
      <c r="M60" s="63">
        <v>500</v>
      </c>
      <c r="N60" s="63">
        <v>7.26</v>
      </c>
      <c r="O60" s="65"/>
      <c r="P60" s="65"/>
      <c r="Q60" s="65"/>
    </row>
    <row r="61" spans="1:17" x14ac:dyDescent="0.2">
      <c r="A61" s="63">
        <v>60</v>
      </c>
      <c r="B61" s="66" t="s">
        <v>65</v>
      </c>
      <c r="C61" s="63">
        <v>5</v>
      </c>
      <c r="D61" s="63">
        <v>5</v>
      </c>
      <c r="E61" s="63">
        <v>1</v>
      </c>
      <c r="F61" s="63">
        <v>600</v>
      </c>
      <c r="G61" s="63">
        <v>9.08</v>
      </c>
      <c r="I61" s="66" t="s">
        <v>66</v>
      </c>
      <c r="J61" s="63">
        <v>3</v>
      </c>
      <c r="K61" s="63">
        <v>3</v>
      </c>
      <c r="L61" s="63">
        <v>1</v>
      </c>
      <c r="M61" s="63">
        <v>400</v>
      </c>
      <c r="N61" s="63">
        <v>5.45</v>
      </c>
      <c r="O61" s="65"/>
      <c r="P61" s="65"/>
      <c r="Q61" s="65"/>
    </row>
    <row r="62" spans="1:17" x14ac:dyDescent="0.2">
      <c r="A62" s="63">
        <v>61</v>
      </c>
      <c r="B62" s="66" t="s">
        <v>65</v>
      </c>
      <c r="C62" s="63">
        <v>5</v>
      </c>
      <c r="D62" s="63">
        <v>5</v>
      </c>
      <c r="E62" s="63">
        <v>1</v>
      </c>
      <c r="F62" s="63">
        <v>600</v>
      </c>
      <c r="G62" s="63">
        <v>9.08</v>
      </c>
      <c r="I62" s="66" t="s">
        <v>66</v>
      </c>
      <c r="J62" s="63">
        <v>3</v>
      </c>
      <c r="K62" s="63">
        <v>3</v>
      </c>
      <c r="L62" s="63">
        <v>1</v>
      </c>
      <c r="M62" s="63">
        <v>400</v>
      </c>
      <c r="N62" s="63">
        <v>5.45</v>
      </c>
      <c r="O62" s="65"/>
      <c r="P62" s="65"/>
      <c r="Q62" s="65"/>
    </row>
    <row r="63" spans="1:17" x14ac:dyDescent="0.2">
      <c r="A63" s="63">
        <v>62</v>
      </c>
      <c r="B63" s="66" t="s">
        <v>65</v>
      </c>
      <c r="C63" s="63">
        <v>5</v>
      </c>
      <c r="D63" s="63">
        <v>5</v>
      </c>
      <c r="E63" s="63">
        <v>1</v>
      </c>
      <c r="F63" s="63">
        <v>600</v>
      </c>
      <c r="G63" s="63">
        <v>9.08</v>
      </c>
      <c r="I63" s="66" t="s">
        <v>66</v>
      </c>
      <c r="J63" s="63">
        <v>3</v>
      </c>
      <c r="K63" s="63">
        <v>3</v>
      </c>
      <c r="L63" s="63">
        <v>1</v>
      </c>
      <c r="M63" s="63">
        <v>400</v>
      </c>
      <c r="N63" s="63">
        <v>5.45</v>
      </c>
      <c r="O63" s="65"/>
      <c r="P63" s="65"/>
      <c r="Q63" s="65"/>
    </row>
    <row r="64" spans="1:17" x14ac:dyDescent="0.2">
      <c r="A64" s="63">
        <v>63</v>
      </c>
      <c r="B64" s="66" t="s">
        <v>65</v>
      </c>
      <c r="C64" s="63">
        <v>5</v>
      </c>
      <c r="D64" s="63">
        <v>5</v>
      </c>
      <c r="E64" s="63">
        <v>1</v>
      </c>
      <c r="F64" s="63">
        <v>600</v>
      </c>
      <c r="G64" s="63">
        <v>9.08</v>
      </c>
      <c r="I64" s="66" t="s">
        <v>66</v>
      </c>
      <c r="J64" s="63">
        <v>3</v>
      </c>
      <c r="K64" s="63">
        <v>3</v>
      </c>
      <c r="L64" s="63">
        <v>1</v>
      </c>
      <c r="M64" s="63">
        <v>400</v>
      </c>
      <c r="N64" s="63">
        <v>5.45</v>
      </c>
      <c r="O64" s="65"/>
      <c r="P64" s="65"/>
      <c r="Q64" s="65"/>
    </row>
    <row r="65" spans="1:17" x14ac:dyDescent="0.2">
      <c r="A65" s="63">
        <v>64</v>
      </c>
      <c r="B65" s="66" t="s">
        <v>65</v>
      </c>
      <c r="C65" s="63">
        <v>5</v>
      </c>
      <c r="D65" s="63">
        <v>5</v>
      </c>
      <c r="E65" s="63">
        <v>1</v>
      </c>
      <c r="F65" s="63">
        <v>600</v>
      </c>
      <c r="G65" s="63">
        <v>9.08</v>
      </c>
      <c r="I65" s="66" t="s">
        <v>66</v>
      </c>
      <c r="J65" s="63">
        <v>3</v>
      </c>
      <c r="K65" s="63">
        <v>3</v>
      </c>
      <c r="L65" s="63">
        <v>1</v>
      </c>
      <c r="M65" s="63">
        <v>400</v>
      </c>
      <c r="N65" s="63">
        <v>5.45</v>
      </c>
      <c r="O65" s="65"/>
      <c r="P65" s="65"/>
      <c r="Q65" s="65"/>
    </row>
    <row r="66" spans="1:17" x14ac:dyDescent="0.2">
      <c r="A66" s="63">
        <v>65</v>
      </c>
      <c r="B66" s="66" t="s">
        <v>67</v>
      </c>
      <c r="C66" s="63">
        <v>5</v>
      </c>
      <c r="D66" s="63">
        <v>5</v>
      </c>
      <c r="E66" s="63">
        <v>1</v>
      </c>
      <c r="F66" s="63">
        <v>600</v>
      </c>
      <c r="G66" s="63">
        <v>9.08</v>
      </c>
      <c r="I66" s="66" t="s">
        <v>68</v>
      </c>
      <c r="J66" s="63">
        <v>3</v>
      </c>
      <c r="K66" s="63">
        <v>3</v>
      </c>
      <c r="L66" s="63">
        <v>1</v>
      </c>
      <c r="M66" s="63">
        <v>400</v>
      </c>
      <c r="N66" s="63">
        <v>5.45</v>
      </c>
      <c r="O66" s="65"/>
      <c r="P66" s="65"/>
      <c r="Q66" s="65"/>
    </row>
    <row r="67" spans="1:17" x14ac:dyDescent="0.2">
      <c r="A67" s="63">
        <v>66</v>
      </c>
      <c r="B67" s="66" t="s">
        <v>67</v>
      </c>
      <c r="C67" s="63">
        <v>5</v>
      </c>
      <c r="D67" s="63">
        <v>5</v>
      </c>
      <c r="E67" s="63">
        <v>1</v>
      </c>
      <c r="F67" s="63">
        <v>600</v>
      </c>
      <c r="G67" s="63">
        <v>9.08</v>
      </c>
      <c r="I67" s="66" t="s">
        <v>68</v>
      </c>
      <c r="J67" s="63">
        <v>3</v>
      </c>
      <c r="K67" s="63">
        <v>3</v>
      </c>
      <c r="L67" s="63">
        <v>1</v>
      </c>
      <c r="M67" s="63">
        <v>400</v>
      </c>
      <c r="N67" s="63">
        <v>5.45</v>
      </c>
      <c r="O67" s="65"/>
      <c r="P67" s="65"/>
      <c r="Q67" s="65"/>
    </row>
    <row r="68" spans="1:17" x14ac:dyDescent="0.2">
      <c r="A68" s="63">
        <v>67</v>
      </c>
      <c r="B68" s="66" t="s">
        <v>67</v>
      </c>
      <c r="C68" s="63">
        <v>5</v>
      </c>
      <c r="D68" s="63">
        <v>5</v>
      </c>
      <c r="E68" s="63">
        <v>1</v>
      </c>
      <c r="F68" s="63">
        <v>600</v>
      </c>
      <c r="G68" s="63">
        <v>9.08</v>
      </c>
      <c r="I68" s="66" t="s">
        <v>68</v>
      </c>
      <c r="J68" s="63">
        <v>3</v>
      </c>
      <c r="K68" s="63">
        <v>3</v>
      </c>
      <c r="L68" s="63">
        <v>1</v>
      </c>
      <c r="M68" s="63">
        <v>400</v>
      </c>
      <c r="N68" s="63">
        <v>5.45</v>
      </c>
      <c r="O68" s="65"/>
      <c r="P68" s="65"/>
      <c r="Q68" s="65"/>
    </row>
    <row r="69" spans="1:17" x14ac:dyDescent="0.2">
      <c r="A69" s="63">
        <v>68</v>
      </c>
      <c r="B69" s="66" t="s">
        <v>67</v>
      </c>
      <c r="C69" s="63">
        <v>5</v>
      </c>
      <c r="D69" s="63">
        <v>5</v>
      </c>
      <c r="E69" s="63">
        <v>1</v>
      </c>
      <c r="F69" s="63">
        <v>600</v>
      </c>
      <c r="G69" s="63">
        <v>9.08</v>
      </c>
      <c r="I69" s="66" t="s">
        <v>68</v>
      </c>
      <c r="J69" s="63">
        <v>3</v>
      </c>
      <c r="K69" s="63">
        <v>3</v>
      </c>
      <c r="L69" s="63">
        <v>1</v>
      </c>
      <c r="M69" s="63">
        <v>400</v>
      </c>
      <c r="N69" s="63">
        <v>5.45</v>
      </c>
      <c r="O69" s="65"/>
      <c r="P69" s="65"/>
      <c r="Q69" s="65"/>
    </row>
    <row r="70" spans="1:17" x14ac:dyDescent="0.2">
      <c r="A70" s="63">
        <v>69</v>
      </c>
      <c r="B70" s="66" t="s">
        <v>67</v>
      </c>
      <c r="C70" s="63">
        <v>5</v>
      </c>
      <c r="D70" s="63">
        <v>5</v>
      </c>
      <c r="E70" s="63">
        <v>1</v>
      </c>
      <c r="F70" s="63">
        <v>600</v>
      </c>
      <c r="G70" s="63">
        <v>9.08</v>
      </c>
      <c r="I70" s="66" t="s">
        <v>68</v>
      </c>
      <c r="J70" s="63">
        <v>3</v>
      </c>
      <c r="K70" s="63">
        <v>3</v>
      </c>
      <c r="L70" s="63">
        <v>1</v>
      </c>
      <c r="M70" s="63">
        <v>400</v>
      </c>
      <c r="N70" s="63">
        <v>5.45</v>
      </c>
      <c r="O70" s="65"/>
      <c r="P70" s="65"/>
      <c r="Q70" s="65"/>
    </row>
    <row r="71" spans="1:17" x14ac:dyDescent="0.2">
      <c r="A71" s="63">
        <v>70</v>
      </c>
      <c r="B71" s="66" t="s">
        <v>69</v>
      </c>
      <c r="C71" s="63">
        <v>4</v>
      </c>
      <c r="D71" s="63">
        <v>4</v>
      </c>
      <c r="E71" s="63">
        <v>1</v>
      </c>
      <c r="F71" s="63">
        <v>500</v>
      </c>
      <c r="G71" s="63">
        <v>7.26</v>
      </c>
      <c r="I71" s="66" t="s">
        <v>70</v>
      </c>
      <c r="J71" s="63">
        <v>3</v>
      </c>
      <c r="K71" s="63">
        <v>3</v>
      </c>
      <c r="L71" s="63">
        <v>1</v>
      </c>
      <c r="M71" s="63">
        <v>400</v>
      </c>
      <c r="N71" s="63">
        <v>5.45</v>
      </c>
      <c r="O71" s="65"/>
      <c r="P71" s="65"/>
      <c r="Q71" s="65"/>
    </row>
    <row r="72" spans="1:17" x14ac:dyDescent="0.2">
      <c r="A72" s="63">
        <v>71</v>
      </c>
      <c r="B72" s="66" t="s">
        <v>69</v>
      </c>
      <c r="C72" s="63">
        <v>4</v>
      </c>
      <c r="D72" s="63">
        <v>4</v>
      </c>
      <c r="E72" s="63">
        <v>1</v>
      </c>
      <c r="F72" s="63">
        <v>500</v>
      </c>
      <c r="G72" s="63">
        <v>7.26</v>
      </c>
      <c r="I72" s="66" t="s">
        <v>70</v>
      </c>
      <c r="J72" s="63">
        <v>3</v>
      </c>
      <c r="K72" s="63">
        <v>3</v>
      </c>
      <c r="L72" s="63">
        <v>1</v>
      </c>
      <c r="M72" s="63">
        <v>400</v>
      </c>
      <c r="N72" s="63">
        <v>5.45</v>
      </c>
      <c r="O72" s="65"/>
      <c r="P72" s="65"/>
      <c r="Q72" s="65"/>
    </row>
    <row r="73" spans="1:17" x14ac:dyDescent="0.2">
      <c r="A73" s="63">
        <v>72</v>
      </c>
      <c r="B73" s="66" t="s">
        <v>69</v>
      </c>
      <c r="C73" s="63">
        <v>4</v>
      </c>
      <c r="D73" s="63">
        <v>4</v>
      </c>
      <c r="E73" s="63">
        <v>1</v>
      </c>
      <c r="F73" s="63">
        <v>500</v>
      </c>
      <c r="G73" s="63">
        <v>7.26</v>
      </c>
      <c r="I73" s="66" t="s">
        <v>70</v>
      </c>
      <c r="J73" s="63">
        <v>3</v>
      </c>
      <c r="K73" s="63">
        <v>3</v>
      </c>
      <c r="L73" s="63">
        <v>1</v>
      </c>
      <c r="M73" s="63">
        <v>400</v>
      </c>
      <c r="N73" s="63">
        <v>5.45</v>
      </c>
      <c r="O73" s="65"/>
      <c r="P73" s="65"/>
      <c r="Q73" s="65"/>
    </row>
    <row r="74" spans="1:17" x14ac:dyDescent="0.2">
      <c r="A74" s="63">
        <v>73</v>
      </c>
      <c r="B74" s="66" t="s">
        <v>69</v>
      </c>
      <c r="C74" s="63">
        <v>4</v>
      </c>
      <c r="D74" s="63">
        <v>4</v>
      </c>
      <c r="E74" s="63">
        <v>1</v>
      </c>
      <c r="F74" s="63">
        <v>500</v>
      </c>
      <c r="G74" s="63">
        <v>7.26</v>
      </c>
      <c r="I74" s="66" t="s">
        <v>70</v>
      </c>
      <c r="J74" s="63">
        <v>3</v>
      </c>
      <c r="K74" s="63">
        <v>3</v>
      </c>
      <c r="L74" s="63">
        <v>1</v>
      </c>
      <c r="M74" s="63">
        <v>400</v>
      </c>
      <c r="N74" s="63">
        <v>5.45</v>
      </c>
      <c r="O74" s="65"/>
      <c r="P74" s="65"/>
      <c r="Q74" s="65"/>
    </row>
    <row r="75" spans="1:17" x14ac:dyDescent="0.2">
      <c r="A75" s="63">
        <v>74</v>
      </c>
      <c r="B75" s="66" t="s">
        <v>69</v>
      </c>
      <c r="C75" s="63">
        <v>4</v>
      </c>
      <c r="D75" s="63">
        <v>4</v>
      </c>
      <c r="E75" s="63">
        <v>1</v>
      </c>
      <c r="F75" s="63">
        <v>500</v>
      </c>
      <c r="G75" s="63">
        <v>7.26</v>
      </c>
      <c r="I75" s="66" t="s">
        <v>70</v>
      </c>
      <c r="J75" s="63">
        <v>3</v>
      </c>
      <c r="K75" s="63">
        <v>3</v>
      </c>
      <c r="L75" s="63">
        <v>1</v>
      </c>
      <c r="M75" s="63">
        <v>400</v>
      </c>
      <c r="N75" s="63">
        <v>5.45</v>
      </c>
      <c r="O75" s="65"/>
      <c r="P75" s="65"/>
      <c r="Q75" s="65"/>
    </row>
    <row r="76" spans="1:17" x14ac:dyDescent="0.2">
      <c r="A76" s="63">
        <v>75</v>
      </c>
      <c r="B76" s="66" t="s">
        <v>71</v>
      </c>
      <c r="C76" s="63">
        <v>4</v>
      </c>
      <c r="D76" s="63">
        <v>4</v>
      </c>
      <c r="E76" s="63">
        <v>1</v>
      </c>
      <c r="F76" s="63">
        <v>500</v>
      </c>
      <c r="G76" s="63">
        <v>7.26</v>
      </c>
      <c r="I76" s="66" t="s">
        <v>72</v>
      </c>
      <c r="J76" s="63">
        <v>2</v>
      </c>
      <c r="K76" s="63">
        <v>2</v>
      </c>
      <c r="L76" s="63">
        <v>0.75</v>
      </c>
      <c r="M76" s="63">
        <v>400</v>
      </c>
      <c r="N76" s="63">
        <v>4</v>
      </c>
      <c r="O76" s="65"/>
      <c r="P76" s="65"/>
      <c r="Q76" s="65"/>
    </row>
    <row r="77" spans="1:17" x14ac:dyDescent="0.2">
      <c r="A77" s="63">
        <v>76</v>
      </c>
      <c r="B77" s="66" t="s">
        <v>71</v>
      </c>
      <c r="C77" s="63">
        <v>4</v>
      </c>
      <c r="D77" s="63">
        <v>4</v>
      </c>
      <c r="E77" s="63">
        <v>1</v>
      </c>
      <c r="F77" s="63">
        <v>500</v>
      </c>
      <c r="G77" s="63">
        <v>7.26</v>
      </c>
      <c r="I77" s="66" t="s">
        <v>72</v>
      </c>
      <c r="J77" s="63">
        <v>2</v>
      </c>
      <c r="K77" s="63">
        <v>2</v>
      </c>
      <c r="L77" s="63">
        <v>0.75</v>
      </c>
      <c r="M77" s="63">
        <v>400</v>
      </c>
      <c r="N77" s="63">
        <v>4</v>
      </c>
      <c r="O77" s="65"/>
      <c r="P77" s="65"/>
      <c r="Q77" s="65"/>
    </row>
    <row r="78" spans="1:17" x14ac:dyDescent="0.2">
      <c r="A78" s="63">
        <v>77</v>
      </c>
      <c r="B78" s="66" t="s">
        <v>71</v>
      </c>
      <c r="C78" s="63">
        <v>4</v>
      </c>
      <c r="D78" s="63">
        <v>4</v>
      </c>
      <c r="E78" s="63">
        <v>1</v>
      </c>
      <c r="F78" s="63">
        <v>500</v>
      </c>
      <c r="G78" s="63">
        <v>7.26</v>
      </c>
      <c r="I78" s="66" t="s">
        <v>72</v>
      </c>
      <c r="J78" s="63">
        <v>2</v>
      </c>
      <c r="K78" s="63">
        <v>2</v>
      </c>
      <c r="L78" s="63">
        <v>0.75</v>
      </c>
      <c r="M78" s="63">
        <v>400</v>
      </c>
      <c r="N78" s="63">
        <v>4</v>
      </c>
      <c r="O78" s="65"/>
      <c r="P78" s="65"/>
      <c r="Q78" s="65"/>
    </row>
    <row r="79" spans="1:17" x14ac:dyDescent="0.2">
      <c r="A79" s="63">
        <v>78</v>
      </c>
      <c r="B79" s="66" t="s">
        <v>71</v>
      </c>
      <c r="C79" s="63">
        <v>4</v>
      </c>
      <c r="D79" s="63">
        <v>4</v>
      </c>
      <c r="E79" s="63">
        <v>1</v>
      </c>
      <c r="F79" s="63">
        <v>500</v>
      </c>
      <c r="G79" s="63">
        <v>7.26</v>
      </c>
      <c r="I79" s="66" t="s">
        <v>72</v>
      </c>
      <c r="J79" s="63">
        <v>2</v>
      </c>
      <c r="K79" s="63">
        <v>2</v>
      </c>
      <c r="L79" s="63">
        <v>0.75</v>
      </c>
      <c r="M79" s="63">
        <v>400</v>
      </c>
      <c r="N79" s="63">
        <v>4</v>
      </c>
      <c r="O79" s="65"/>
      <c r="P79" s="65"/>
      <c r="Q79" s="65"/>
    </row>
    <row r="80" spans="1:17" x14ac:dyDescent="0.2">
      <c r="A80" s="63">
        <v>79</v>
      </c>
      <c r="B80" s="66" t="s">
        <v>71</v>
      </c>
      <c r="C80" s="63">
        <v>4</v>
      </c>
      <c r="D80" s="63">
        <v>4</v>
      </c>
      <c r="E80" s="63">
        <v>1</v>
      </c>
      <c r="F80" s="63">
        <v>500</v>
      </c>
      <c r="G80" s="63">
        <v>7.26</v>
      </c>
      <c r="I80" s="66" t="s">
        <v>72</v>
      </c>
      <c r="J80" s="63">
        <v>2</v>
      </c>
      <c r="K80" s="63">
        <v>2</v>
      </c>
      <c r="L80" s="63">
        <v>0.75</v>
      </c>
      <c r="M80" s="63">
        <v>400</v>
      </c>
      <c r="N80" s="63">
        <v>4</v>
      </c>
      <c r="O80" s="65"/>
      <c r="P80" s="65"/>
      <c r="Q80" s="65"/>
    </row>
    <row r="81" spans="1:17" x14ac:dyDescent="0.2">
      <c r="A81" s="63">
        <v>80</v>
      </c>
      <c r="B81" s="66" t="s">
        <v>73</v>
      </c>
      <c r="C81" s="63">
        <v>3</v>
      </c>
      <c r="D81" s="63">
        <v>3</v>
      </c>
      <c r="E81" s="63">
        <v>1</v>
      </c>
      <c r="F81" s="63">
        <v>400</v>
      </c>
      <c r="G81" s="63">
        <v>5.45</v>
      </c>
      <c r="I81" s="66" t="s">
        <v>74</v>
      </c>
      <c r="J81" s="63">
        <v>2</v>
      </c>
      <c r="K81" s="63">
        <v>2</v>
      </c>
      <c r="L81" s="63">
        <v>0.75</v>
      </c>
      <c r="M81" s="63">
        <v>400</v>
      </c>
      <c r="N81" s="63">
        <v>4</v>
      </c>
      <c r="O81" s="65"/>
      <c r="P81" s="65"/>
      <c r="Q81" s="65"/>
    </row>
    <row r="82" spans="1:17" x14ac:dyDescent="0.2">
      <c r="A82" s="63">
        <v>81</v>
      </c>
      <c r="B82" s="66" t="s">
        <v>73</v>
      </c>
      <c r="C82" s="63">
        <v>3</v>
      </c>
      <c r="D82" s="63">
        <v>3</v>
      </c>
      <c r="E82" s="63">
        <v>1</v>
      </c>
      <c r="F82" s="63">
        <v>400</v>
      </c>
      <c r="G82" s="63">
        <v>5.45</v>
      </c>
      <c r="I82" s="66" t="s">
        <v>74</v>
      </c>
      <c r="J82" s="63">
        <v>2</v>
      </c>
      <c r="K82" s="63">
        <v>2</v>
      </c>
      <c r="L82" s="63">
        <v>0.75</v>
      </c>
      <c r="M82" s="63">
        <v>400</v>
      </c>
      <c r="N82" s="63">
        <v>4</v>
      </c>
      <c r="O82" s="65"/>
      <c r="P82" s="65"/>
      <c r="Q82" s="65"/>
    </row>
    <row r="83" spans="1:17" x14ac:dyDescent="0.2">
      <c r="A83" s="63">
        <v>82</v>
      </c>
      <c r="B83" s="66" t="s">
        <v>73</v>
      </c>
      <c r="C83" s="63">
        <v>3</v>
      </c>
      <c r="D83" s="63">
        <v>3</v>
      </c>
      <c r="E83" s="63">
        <v>1</v>
      </c>
      <c r="F83" s="63">
        <v>400</v>
      </c>
      <c r="G83" s="63">
        <v>5.45</v>
      </c>
      <c r="I83" s="66" t="s">
        <v>74</v>
      </c>
      <c r="J83" s="63">
        <v>2</v>
      </c>
      <c r="K83" s="63">
        <v>2</v>
      </c>
      <c r="L83" s="63">
        <v>0.75</v>
      </c>
      <c r="M83" s="63">
        <v>400</v>
      </c>
      <c r="N83" s="63">
        <v>4</v>
      </c>
      <c r="O83" s="65"/>
      <c r="P83" s="65"/>
      <c r="Q83" s="65"/>
    </row>
    <row r="84" spans="1:17" x14ac:dyDescent="0.2">
      <c r="A84" s="63">
        <v>83</v>
      </c>
      <c r="B84" s="66" t="s">
        <v>73</v>
      </c>
      <c r="C84" s="63">
        <v>3</v>
      </c>
      <c r="D84" s="63">
        <v>3</v>
      </c>
      <c r="E84" s="63">
        <v>1</v>
      </c>
      <c r="F84" s="63">
        <v>400</v>
      </c>
      <c r="G84" s="63">
        <v>5.45</v>
      </c>
      <c r="I84" s="66" t="s">
        <v>74</v>
      </c>
      <c r="J84" s="63">
        <v>2</v>
      </c>
      <c r="K84" s="63">
        <v>2</v>
      </c>
      <c r="L84" s="63">
        <v>0.75</v>
      </c>
      <c r="M84" s="63">
        <v>400</v>
      </c>
      <c r="N84" s="63">
        <v>4</v>
      </c>
      <c r="O84" s="65"/>
      <c r="P84" s="65"/>
      <c r="Q84" s="65"/>
    </row>
    <row r="85" spans="1:17" x14ac:dyDescent="0.2">
      <c r="A85" s="63">
        <v>84</v>
      </c>
      <c r="B85" s="66" t="s">
        <v>73</v>
      </c>
      <c r="C85" s="63">
        <v>3</v>
      </c>
      <c r="D85" s="63">
        <v>3</v>
      </c>
      <c r="E85" s="63">
        <v>1</v>
      </c>
      <c r="F85" s="63">
        <v>400</v>
      </c>
      <c r="G85" s="63">
        <v>5.45</v>
      </c>
      <c r="I85" s="66" t="s">
        <v>74</v>
      </c>
      <c r="J85" s="63">
        <v>2</v>
      </c>
      <c r="K85" s="63">
        <v>2</v>
      </c>
      <c r="L85" s="63">
        <v>0.75</v>
      </c>
      <c r="M85" s="63">
        <v>400</v>
      </c>
      <c r="N85" s="63">
        <v>4</v>
      </c>
      <c r="O85" s="65"/>
      <c r="P85" s="65"/>
      <c r="Q85" s="65"/>
    </row>
    <row r="86" spans="1:17" x14ac:dyDescent="0.2">
      <c r="A86" s="63">
        <v>85</v>
      </c>
      <c r="B86" s="66" t="s">
        <v>75</v>
      </c>
      <c r="C86" s="63">
        <v>3</v>
      </c>
      <c r="D86" s="63">
        <v>3</v>
      </c>
      <c r="E86" s="63">
        <v>1</v>
      </c>
      <c r="F86" s="63">
        <v>400</v>
      </c>
      <c r="G86" s="63">
        <v>5.45</v>
      </c>
      <c r="I86" s="66" t="s">
        <v>76</v>
      </c>
      <c r="J86" s="63">
        <v>2</v>
      </c>
      <c r="K86" s="63">
        <v>2</v>
      </c>
      <c r="L86" s="63">
        <v>0.75</v>
      </c>
      <c r="M86" s="63">
        <v>400</v>
      </c>
      <c r="N86" s="63">
        <v>4</v>
      </c>
      <c r="O86" s="65"/>
      <c r="P86" s="65"/>
      <c r="Q86" s="65"/>
    </row>
    <row r="87" spans="1:17" x14ac:dyDescent="0.2">
      <c r="A87" s="63">
        <v>86</v>
      </c>
      <c r="B87" s="66" t="s">
        <v>75</v>
      </c>
      <c r="C87" s="63">
        <v>3</v>
      </c>
      <c r="D87" s="63">
        <v>3</v>
      </c>
      <c r="E87" s="63">
        <v>1</v>
      </c>
      <c r="F87" s="63">
        <v>400</v>
      </c>
      <c r="G87" s="63">
        <v>5.45</v>
      </c>
      <c r="I87" s="66" t="s">
        <v>76</v>
      </c>
      <c r="J87" s="63">
        <v>2</v>
      </c>
      <c r="K87" s="63">
        <v>2</v>
      </c>
      <c r="L87" s="63">
        <v>0.75</v>
      </c>
      <c r="M87" s="63">
        <v>400</v>
      </c>
      <c r="N87" s="63">
        <v>4</v>
      </c>
      <c r="O87" s="65"/>
      <c r="P87" s="65"/>
      <c r="Q87" s="65"/>
    </row>
    <row r="88" spans="1:17" x14ac:dyDescent="0.2">
      <c r="A88" s="63">
        <v>87</v>
      </c>
      <c r="B88" s="66" t="s">
        <v>75</v>
      </c>
      <c r="C88" s="63">
        <v>3</v>
      </c>
      <c r="D88" s="63">
        <v>3</v>
      </c>
      <c r="E88" s="63">
        <v>1</v>
      </c>
      <c r="F88" s="63">
        <v>400</v>
      </c>
      <c r="G88" s="63">
        <v>5.45</v>
      </c>
      <c r="I88" s="66" t="s">
        <v>76</v>
      </c>
      <c r="J88" s="63">
        <v>2</v>
      </c>
      <c r="K88" s="63">
        <v>2</v>
      </c>
      <c r="L88" s="63">
        <v>0.75</v>
      </c>
      <c r="M88" s="63">
        <v>400</v>
      </c>
      <c r="N88" s="63">
        <v>4</v>
      </c>
      <c r="O88" s="65"/>
      <c r="P88" s="65"/>
      <c r="Q88" s="65"/>
    </row>
    <row r="89" spans="1:17" x14ac:dyDescent="0.2">
      <c r="A89" s="63">
        <v>88</v>
      </c>
      <c r="B89" s="66" t="s">
        <v>75</v>
      </c>
      <c r="C89" s="63">
        <v>3</v>
      </c>
      <c r="D89" s="63">
        <v>3</v>
      </c>
      <c r="E89" s="63">
        <v>1</v>
      </c>
      <c r="F89" s="63">
        <v>400</v>
      </c>
      <c r="G89" s="63">
        <v>5.45</v>
      </c>
      <c r="I89" s="66" t="s">
        <v>76</v>
      </c>
      <c r="J89" s="63">
        <v>2</v>
      </c>
      <c r="K89" s="63">
        <v>2</v>
      </c>
      <c r="L89" s="63">
        <v>0.75</v>
      </c>
      <c r="M89" s="63">
        <v>400</v>
      </c>
      <c r="N89" s="63">
        <v>4</v>
      </c>
      <c r="O89" s="65"/>
      <c r="P89" s="65"/>
      <c r="Q89" s="65"/>
    </row>
    <row r="90" spans="1:17" x14ac:dyDescent="0.2">
      <c r="A90" s="63">
        <v>89</v>
      </c>
      <c r="B90" s="66" t="s">
        <v>75</v>
      </c>
      <c r="C90" s="63">
        <v>3</v>
      </c>
      <c r="D90" s="63">
        <v>3</v>
      </c>
      <c r="E90" s="63">
        <v>1</v>
      </c>
      <c r="F90" s="63">
        <v>400</v>
      </c>
      <c r="G90" s="63">
        <v>5.45</v>
      </c>
      <c r="I90" s="66" t="s">
        <v>76</v>
      </c>
      <c r="J90" s="63">
        <v>2</v>
      </c>
      <c r="K90" s="63">
        <v>2</v>
      </c>
      <c r="L90" s="63">
        <v>0.75</v>
      </c>
      <c r="M90" s="63">
        <v>400</v>
      </c>
      <c r="N90" s="63">
        <v>4</v>
      </c>
      <c r="O90" s="65"/>
      <c r="P90" s="65"/>
      <c r="Q90" s="65"/>
    </row>
    <row r="91" spans="1:17" x14ac:dyDescent="0.2">
      <c r="A91" s="63">
        <v>90</v>
      </c>
      <c r="B91" s="66" t="s">
        <v>77</v>
      </c>
      <c r="C91" s="63">
        <v>3</v>
      </c>
      <c r="D91" s="63">
        <v>3</v>
      </c>
      <c r="E91" s="63">
        <v>1</v>
      </c>
      <c r="F91" s="63">
        <v>400</v>
      </c>
      <c r="G91" s="63">
        <v>5.45</v>
      </c>
      <c r="I91" s="66" t="s">
        <v>78</v>
      </c>
      <c r="J91" s="63">
        <v>2</v>
      </c>
      <c r="K91" s="63">
        <v>2</v>
      </c>
      <c r="L91" s="63">
        <v>0.75</v>
      </c>
      <c r="M91" s="63">
        <v>400</v>
      </c>
      <c r="N91" s="63">
        <v>4</v>
      </c>
      <c r="O91" s="65"/>
      <c r="P91" s="65"/>
      <c r="Q91" s="65"/>
    </row>
    <row r="92" spans="1:17" x14ac:dyDescent="0.2">
      <c r="A92" s="63">
        <v>91</v>
      </c>
      <c r="B92" s="66" t="s">
        <v>77</v>
      </c>
      <c r="C92" s="63">
        <v>3</v>
      </c>
      <c r="D92" s="63">
        <v>3</v>
      </c>
      <c r="E92" s="63">
        <v>1</v>
      </c>
      <c r="F92" s="63">
        <v>400</v>
      </c>
      <c r="G92" s="63">
        <v>5.45</v>
      </c>
      <c r="I92" s="66" t="s">
        <v>78</v>
      </c>
      <c r="J92" s="63">
        <v>2</v>
      </c>
      <c r="K92" s="63">
        <v>2</v>
      </c>
      <c r="L92" s="63">
        <v>0.75</v>
      </c>
      <c r="M92" s="63">
        <v>400</v>
      </c>
      <c r="N92" s="63">
        <v>4</v>
      </c>
      <c r="O92" s="65"/>
      <c r="P92" s="65"/>
      <c r="Q92" s="65"/>
    </row>
    <row r="93" spans="1:17" x14ac:dyDescent="0.2">
      <c r="A93" s="63">
        <v>92</v>
      </c>
      <c r="B93" s="66" t="s">
        <v>77</v>
      </c>
      <c r="C93" s="63">
        <v>3</v>
      </c>
      <c r="D93" s="63">
        <v>3</v>
      </c>
      <c r="E93" s="63">
        <v>1</v>
      </c>
      <c r="F93" s="63">
        <v>400</v>
      </c>
      <c r="G93" s="63">
        <v>5.45</v>
      </c>
      <c r="I93" s="66" t="s">
        <v>78</v>
      </c>
      <c r="J93" s="63">
        <v>2</v>
      </c>
      <c r="K93" s="63">
        <v>2</v>
      </c>
      <c r="L93" s="63">
        <v>0.75</v>
      </c>
      <c r="M93" s="63">
        <v>400</v>
      </c>
      <c r="N93" s="63">
        <v>4</v>
      </c>
      <c r="O93" s="65"/>
      <c r="P93" s="65"/>
      <c r="Q93" s="65"/>
    </row>
    <row r="94" spans="1:17" x14ac:dyDescent="0.2">
      <c r="A94" s="63">
        <v>93</v>
      </c>
      <c r="B94" s="66" t="s">
        <v>77</v>
      </c>
      <c r="C94" s="63">
        <v>3</v>
      </c>
      <c r="D94" s="63">
        <v>3</v>
      </c>
      <c r="E94" s="63">
        <v>1</v>
      </c>
      <c r="F94" s="63">
        <v>400</v>
      </c>
      <c r="G94" s="63">
        <v>5.45</v>
      </c>
      <c r="I94" s="66" t="s">
        <v>78</v>
      </c>
      <c r="J94" s="63">
        <v>2</v>
      </c>
      <c r="K94" s="63">
        <v>2</v>
      </c>
      <c r="L94" s="63">
        <v>0.75</v>
      </c>
      <c r="M94" s="63">
        <v>400</v>
      </c>
      <c r="N94" s="63">
        <v>4</v>
      </c>
      <c r="O94" s="65"/>
      <c r="P94" s="65"/>
      <c r="Q94" s="65"/>
    </row>
    <row r="95" spans="1:17" x14ac:dyDescent="0.2">
      <c r="A95" s="63">
        <v>94</v>
      </c>
      <c r="B95" s="66" t="s">
        <v>77</v>
      </c>
      <c r="C95" s="63">
        <v>3</v>
      </c>
      <c r="D95" s="63">
        <v>3</v>
      </c>
      <c r="E95" s="63">
        <v>1</v>
      </c>
      <c r="F95" s="63">
        <v>400</v>
      </c>
      <c r="G95" s="63">
        <v>5.45</v>
      </c>
      <c r="I95" s="66" t="s">
        <v>78</v>
      </c>
      <c r="J95" s="63">
        <v>2</v>
      </c>
      <c r="K95" s="63">
        <v>2</v>
      </c>
      <c r="L95" s="63">
        <v>0.75</v>
      </c>
      <c r="M95" s="63">
        <v>400</v>
      </c>
      <c r="N95" s="63">
        <v>4</v>
      </c>
      <c r="O95" s="65"/>
      <c r="P95" s="65"/>
      <c r="Q95" s="65"/>
    </row>
    <row r="96" spans="1:17" x14ac:dyDescent="0.2">
      <c r="A96" s="63">
        <v>95</v>
      </c>
      <c r="B96" s="66" t="s">
        <v>79</v>
      </c>
      <c r="C96" s="63">
        <v>3</v>
      </c>
      <c r="D96" s="63">
        <v>3</v>
      </c>
      <c r="E96" s="63">
        <v>1</v>
      </c>
      <c r="F96" s="63">
        <v>400</v>
      </c>
      <c r="G96" s="63">
        <v>5.45</v>
      </c>
      <c r="I96" s="66" t="s">
        <v>80</v>
      </c>
      <c r="J96" s="63">
        <v>2</v>
      </c>
      <c r="K96" s="63">
        <v>2</v>
      </c>
      <c r="L96" s="63">
        <v>0.75</v>
      </c>
      <c r="M96" s="63">
        <v>400</v>
      </c>
      <c r="N96" s="63">
        <v>4</v>
      </c>
      <c r="O96" s="65"/>
      <c r="P96" s="65"/>
      <c r="Q96" s="65"/>
    </row>
    <row r="97" spans="1:17" x14ac:dyDescent="0.2">
      <c r="A97" s="63">
        <v>96</v>
      </c>
      <c r="B97" s="66" t="s">
        <v>79</v>
      </c>
      <c r="C97" s="63">
        <v>3</v>
      </c>
      <c r="D97" s="63">
        <v>3</v>
      </c>
      <c r="E97" s="63">
        <v>1</v>
      </c>
      <c r="F97" s="63">
        <v>400</v>
      </c>
      <c r="G97" s="63">
        <v>5.45</v>
      </c>
      <c r="I97" s="66" t="s">
        <v>80</v>
      </c>
      <c r="J97" s="63">
        <v>2</v>
      </c>
      <c r="K97" s="63">
        <v>2</v>
      </c>
      <c r="L97" s="63">
        <v>0.75</v>
      </c>
      <c r="M97" s="63">
        <v>400</v>
      </c>
      <c r="N97" s="63">
        <v>4</v>
      </c>
      <c r="O97" s="65"/>
      <c r="P97" s="65"/>
      <c r="Q97" s="65"/>
    </row>
    <row r="98" spans="1:17" x14ac:dyDescent="0.2">
      <c r="A98" s="63">
        <v>97</v>
      </c>
      <c r="B98" s="66" t="s">
        <v>79</v>
      </c>
      <c r="C98" s="63">
        <v>3</v>
      </c>
      <c r="D98" s="63">
        <v>3</v>
      </c>
      <c r="E98" s="63">
        <v>1</v>
      </c>
      <c r="F98" s="63">
        <v>400</v>
      </c>
      <c r="G98" s="63">
        <v>5.45</v>
      </c>
      <c r="I98" s="66" t="s">
        <v>80</v>
      </c>
      <c r="J98" s="63">
        <v>2</v>
      </c>
      <c r="K98" s="63">
        <v>2</v>
      </c>
      <c r="L98" s="63">
        <v>0.75</v>
      </c>
      <c r="M98" s="63">
        <v>400</v>
      </c>
      <c r="N98" s="63">
        <v>4</v>
      </c>
      <c r="O98" s="65"/>
      <c r="P98" s="65"/>
      <c r="Q98" s="65"/>
    </row>
    <row r="99" spans="1:17" x14ac:dyDescent="0.2">
      <c r="A99" s="63">
        <v>98</v>
      </c>
      <c r="B99" s="66" t="s">
        <v>79</v>
      </c>
      <c r="C99" s="63">
        <v>3</v>
      </c>
      <c r="D99" s="63">
        <v>3</v>
      </c>
      <c r="E99" s="63">
        <v>1</v>
      </c>
      <c r="F99" s="63">
        <v>400</v>
      </c>
      <c r="G99" s="63">
        <v>5.45</v>
      </c>
      <c r="I99" s="66" t="s">
        <v>80</v>
      </c>
      <c r="J99" s="63">
        <v>2</v>
      </c>
      <c r="K99" s="63">
        <v>2</v>
      </c>
      <c r="L99" s="63">
        <v>0.75</v>
      </c>
      <c r="M99" s="63">
        <v>400</v>
      </c>
      <c r="N99" s="63">
        <v>4</v>
      </c>
      <c r="O99" s="65"/>
      <c r="P99" s="65"/>
      <c r="Q99" s="65"/>
    </row>
    <row r="100" spans="1:17" x14ac:dyDescent="0.2">
      <c r="A100" s="63">
        <v>99</v>
      </c>
      <c r="B100" s="66" t="s">
        <v>79</v>
      </c>
      <c r="C100" s="63">
        <v>3</v>
      </c>
      <c r="D100" s="63">
        <v>3</v>
      </c>
      <c r="E100" s="63">
        <v>1</v>
      </c>
      <c r="F100" s="63">
        <v>400</v>
      </c>
      <c r="G100" s="63">
        <v>5.45</v>
      </c>
      <c r="I100" s="66" t="s">
        <v>80</v>
      </c>
      <c r="J100" s="63">
        <v>2</v>
      </c>
      <c r="K100" s="63">
        <v>2</v>
      </c>
      <c r="L100" s="63">
        <v>0.75</v>
      </c>
      <c r="M100" s="63">
        <v>400</v>
      </c>
      <c r="N100" s="63">
        <v>4</v>
      </c>
      <c r="O100" s="65"/>
      <c r="P100" s="65"/>
      <c r="Q100" s="65"/>
    </row>
    <row r="101" spans="1:17" x14ac:dyDescent="0.2">
      <c r="A101" s="63">
        <v>100</v>
      </c>
      <c r="B101" s="66" t="s">
        <v>81</v>
      </c>
      <c r="C101" s="63">
        <v>3</v>
      </c>
      <c r="D101" s="63">
        <v>3</v>
      </c>
      <c r="E101" s="63">
        <v>1</v>
      </c>
      <c r="F101" s="63">
        <v>400</v>
      </c>
      <c r="G101" s="63">
        <v>5.45</v>
      </c>
      <c r="I101" s="66" t="s">
        <v>82</v>
      </c>
      <c r="J101" s="63">
        <v>2</v>
      </c>
      <c r="K101" s="63">
        <v>2</v>
      </c>
      <c r="L101" s="63">
        <v>0.75</v>
      </c>
      <c r="M101" s="63">
        <v>400</v>
      </c>
      <c r="N101" s="63">
        <v>4</v>
      </c>
      <c r="O101" s="65"/>
      <c r="P101" s="65"/>
      <c r="Q101" s="65"/>
    </row>
    <row r="102" spans="1:17" x14ac:dyDescent="0.2">
      <c r="A102" s="63">
        <v>101</v>
      </c>
      <c r="B102" s="66" t="s">
        <v>81</v>
      </c>
      <c r="C102" s="63">
        <v>3</v>
      </c>
      <c r="D102" s="63">
        <v>3</v>
      </c>
      <c r="E102" s="63">
        <v>1</v>
      </c>
      <c r="F102" s="63">
        <v>400</v>
      </c>
      <c r="G102" s="63">
        <v>5.45</v>
      </c>
      <c r="I102" s="66" t="s">
        <v>82</v>
      </c>
      <c r="J102" s="63">
        <v>2</v>
      </c>
      <c r="K102" s="63">
        <v>2</v>
      </c>
      <c r="L102" s="63">
        <v>0.75</v>
      </c>
      <c r="M102" s="63">
        <v>400</v>
      </c>
      <c r="N102" s="63">
        <v>4</v>
      </c>
      <c r="O102" s="65"/>
      <c r="P102" s="65"/>
      <c r="Q102" s="65"/>
    </row>
    <row r="103" spans="1:17" x14ac:dyDescent="0.2">
      <c r="A103" s="63">
        <v>102</v>
      </c>
      <c r="B103" s="66" t="s">
        <v>81</v>
      </c>
      <c r="C103" s="63">
        <v>3</v>
      </c>
      <c r="D103" s="63">
        <v>3</v>
      </c>
      <c r="E103" s="63">
        <v>1</v>
      </c>
      <c r="F103" s="63">
        <v>400</v>
      </c>
      <c r="G103" s="63">
        <v>5.45</v>
      </c>
      <c r="I103" s="66" t="s">
        <v>82</v>
      </c>
      <c r="J103" s="63">
        <v>2</v>
      </c>
      <c r="K103" s="63">
        <v>2</v>
      </c>
      <c r="L103" s="63">
        <v>0.75</v>
      </c>
      <c r="M103" s="63">
        <v>400</v>
      </c>
      <c r="N103" s="63">
        <v>4</v>
      </c>
      <c r="O103" s="65"/>
      <c r="P103" s="65"/>
      <c r="Q103" s="65"/>
    </row>
    <row r="104" spans="1:17" x14ac:dyDescent="0.2">
      <c r="A104" s="63">
        <v>103</v>
      </c>
      <c r="B104" s="66" t="s">
        <v>81</v>
      </c>
      <c r="C104" s="63">
        <v>3</v>
      </c>
      <c r="D104" s="63">
        <v>3</v>
      </c>
      <c r="E104" s="63">
        <v>1</v>
      </c>
      <c r="F104" s="63">
        <v>400</v>
      </c>
      <c r="G104" s="63">
        <v>5.45</v>
      </c>
      <c r="I104" s="66" t="s">
        <v>82</v>
      </c>
      <c r="J104" s="63">
        <v>2</v>
      </c>
      <c r="K104" s="63">
        <v>2</v>
      </c>
      <c r="L104" s="63">
        <v>0.75</v>
      </c>
      <c r="M104" s="63">
        <v>400</v>
      </c>
      <c r="N104" s="63">
        <v>4</v>
      </c>
      <c r="O104" s="65"/>
      <c r="P104" s="65"/>
      <c r="Q104" s="65"/>
    </row>
    <row r="105" spans="1:17" x14ac:dyDescent="0.2">
      <c r="A105" s="63">
        <v>104</v>
      </c>
      <c r="B105" s="66" t="s">
        <v>81</v>
      </c>
      <c r="C105" s="63">
        <v>3</v>
      </c>
      <c r="D105" s="63">
        <v>3</v>
      </c>
      <c r="E105" s="63">
        <v>1</v>
      </c>
      <c r="F105" s="63">
        <v>400</v>
      </c>
      <c r="G105" s="63">
        <v>5.45</v>
      </c>
      <c r="I105" s="66" t="s">
        <v>82</v>
      </c>
      <c r="J105" s="63">
        <v>2</v>
      </c>
      <c r="K105" s="63">
        <v>2</v>
      </c>
      <c r="L105" s="63">
        <v>0.75</v>
      </c>
      <c r="M105" s="63">
        <v>400</v>
      </c>
      <c r="N105" s="63">
        <v>4</v>
      </c>
      <c r="O105" s="65"/>
      <c r="P105" s="65"/>
      <c r="Q105" s="65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F54"/>
  <sheetViews>
    <sheetView topLeftCell="A37" zoomScale="175" zoomScaleNormal="175" workbookViewId="0">
      <selection activeCell="C50" sqref="C50"/>
    </sheetView>
  </sheetViews>
  <sheetFormatPr defaultColWidth="11.5703125" defaultRowHeight="12.75" x14ac:dyDescent="0.2"/>
  <sheetData>
    <row r="1" spans="1:6" ht="12.75" customHeight="1" x14ac:dyDescent="0.2">
      <c r="A1" s="67" t="s">
        <v>83</v>
      </c>
      <c r="B1" s="67" t="s">
        <v>84</v>
      </c>
      <c r="C1" s="67" t="s">
        <v>85</v>
      </c>
      <c r="D1" s="67" t="s">
        <v>86</v>
      </c>
      <c r="E1" s="67" t="s">
        <v>87</v>
      </c>
      <c r="F1" s="67" t="s">
        <v>88</v>
      </c>
    </row>
    <row r="2" spans="1:6" x14ac:dyDescent="0.2">
      <c r="A2" s="68" t="s">
        <v>44</v>
      </c>
      <c r="B2" s="69">
        <v>1</v>
      </c>
      <c r="C2" s="70">
        <v>1</v>
      </c>
      <c r="D2" s="70">
        <v>1</v>
      </c>
      <c r="E2" s="70">
        <v>1</v>
      </c>
      <c r="F2" s="69">
        <v>1</v>
      </c>
    </row>
    <row r="3" spans="1:6" x14ac:dyDescent="0.2">
      <c r="A3" s="68" t="s">
        <v>47</v>
      </c>
      <c r="B3" s="69">
        <v>1</v>
      </c>
      <c r="C3" s="70">
        <v>1</v>
      </c>
      <c r="D3" s="70">
        <v>1</v>
      </c>
      <c r="E3" s="70">
        <v>1</v>
      </c>
      <c r="F3" s="69">
        <v>1</v>
      </c>
    </row>
    <row r="4" spans="1:6" x14ac:dyDescent="0.2">
      <c r="A4" s="68" t="s">
        <v>49</v>
      </c>
      <c r="B4" s="69">
        <v>1</v>
      </c>
      <c r="C4" s="70">
        <v>1</v>
      </c>
      <c r="D4" s="70">
        <v>1</v>
      </c>
      <c r="E4" s="70">
        <v>1</v>
      </c>
      <c r="F4" s="69">
        <v>1</v>
      </c>
    </row>
    <row r="5" spans="1:6" x14ac:dyDescent="0.2">
      <c r="A5" s="68" t="s">
        <v>51</v>
      </c>
      <c r="B5" s="69">
        <v>1</v>
      </c>
      <c r="C5" s="70">
        <v>1</v>
      </c>
      <c r="D5" s="70">
        <v>1</v>
      </c>
      <c r="E5" s="70">
        <v>1</v>
      </c>
      <c r="F5" s="69">
        <v>1</v>
      </c>
    </row>
    <row r="6" spans="1:6" x14ac:dyDescent="0.2">
      <c r="A6" s="68" t="s">
        <v>53</v>
      </c>
      <c r="B6" s="69">
        <v>1</v>
      </c>
      <c r="C6" s="70">
        <v>1</v>
      </c>
      <c r="D6" s="70">
        <v>1</v>
      </c>
      <c r="E6" s="70">
        <v>1</v>
      </c>
      <c r="F6" s="69">
        <v>1</v>
      </c>
    </row>
    <row r="7" spans="1:6" x14ac:dyDescent="0.2">
      <c r="A7" s="68" t="s">
        <v>55</v>
      </c>
      <c r="B7" s="69">
        <v>1.03</v>
      </c>
      <c r="C7" s="70">
        <v>1.0371999999999999</v>
      </c>
      <c r="D7" s="70">
        <v>1.0143</v>
      </c>
      <c r="E7" s="70">
        <v>1.0125999999999999</v>
      </c>
      <c r="F7" s="69">
        <v>1.0203</v>
      </c>
    </row>
    <row r="8" spans="1:6" x14ac:dyDescent="0.2">
      <c r="A8" s="68" t="s">
        <v>57</v>
      </c>
      <c r="B8" s="69">
        <v>1.1252</v>
      </c>
      <c r="C8" s="70">
        <v>1.1136999999999999</v>
      </c>
      <c r="D8" s="70">
        <v>1.1013999999999999</v>
      </c>
      <c r="E8" s="70">
        <v>1.0862000000000001</v>
      </c>
      <c r="F8" s="69">
        <v>1.0898000000000001</v>
      </c>
    </row>
    <row r="9" spans="1:6" x14ac:dyDescent="0.2">
      <c r="A9" s="68" t="s">
        <v>59</v>
      </c>
      <c r="B9" s="69">
        <v>1.2397</v>
      </c>
      <c r="C9" s="70">
        <v>1.2022999999999999</v>
      </c>
      <c r="D9" s="70">
        <v>1.2049000000000001</v>
      </c>
      <c r="E9" s="70">
        <v>1.1716</v>
      </c>
      <c r="F9" s="69">
        <v>1.1697</v>
      </c>
    </row>
    <row r="10" spans="1:6" x14ac:dyDescent="0.2">
      <c r="A10" s="68" t="s">
        <v>61</v>
      </c>
      <c r="B10" s="69">
        <v>1.1863999999999999</v>
      </c>
      <c r="C10" s="70">
        <v>1.1720999999999999</v>
      </c>
      <c r="D10" s="70">
        <v>1.0218</v>
      </c>
      <c r="E10" s="70">
        <v>1.2278</v>
      </c>
      <c r="F10" s="69">
        <v>1.0488</v>
      </c>
    </row>
    <row r="11" spans="1:6" x14ac:dyDescent="0.2">
      <c r="A11" s="68" t="s">
        <v>63</v>
      </c>
      <c r="B11" s="69">
        <v>1.3145</v>
      </c>
      <c r="C11" s="70">
        <v>1.2706</v>
      </c>
      <c r="D11" s="70">
        <v>1.1103000000000001</v>
      </c>
      <c r="E11" s="70">
        <v>1.3380000000000001</v>
      </c>
      <c r="F11" s="69">
        <v>1.1225000000000001</v>
      </c>
    </row>
    <row r="12" spans="1:6" x14ac:dyDescent="0.2">
      <c r="A12" s="68" t="s">
        <v>65</v>
      </c>
      <c r="B12" s="69">
        <v>1.3082</v>
      </c>
      <c r="C12" s="70">
        <v>1.2482</v>
      </c>
      <c r="D12" s="71">
        <v>1.0628</v>
      </c>
      <c r="E12" s="70">
        <v>1.4139999999999999</v>
      </c>
      <c r="F12" s="69">
        <v>1.0424</v>
      </c>
    </row>
    <row r="13" spans="1:6" x14ac:dyDescent="0.2">
      <c r="A13" s="68" t="s">
        <v>67</v>
      </c>
      <c r="B13" s="69">
        <v>1.4656</v>
      </c>
      <c r="C13" s="70">
        <v>1.3607</v>
      </c>
      <c r="D13" s="71">
        <v>1.1637</v>
      </c>
      <c r="E13" s="70">
        <v>1.5620000000000001</v>
      </c>
      <c r="F13" s="69">
        <v>1.1153</v>
      </c>
    </row>
    <row r="14" spans="1:6" x14ac:dyDescent="0.2">
      <c r="A14" s="68" t="s">
        <v>69</v>
      </c>
      <c r="B14" s="69">
        <v>1.5124</v>
      </c>
      <c r="C14" s="70">
        <v>1.3471</v>
      </c>
      <c r="D14" s="71">
        <v>1.2781</v>
      </c>
      <c r="E14" s="70">
        <v>1.6800999999999999</v>
      </c>
      <c r="F14" s="69">
        <v>1.1408</v>
      </c>
    </row>
    <row r="15" spans="1:6" x14ac:dyDescent="0.2">
      <c r="A15" s="68" t="s">
        <v>71</v>
      </c>
      <c r="B15" s="69">
        <v>1.7267999999999999</v>
      </c>
      <c r="C15" s="70">
        <v>1.4790000000000001</v>
      </c>
      <c r="D15" s="71">
        <v>1.4332</v>
      </c>
      <c r="E15" s="70">
        <v>1.8932</v>
      </c>
      <c r="F15" s="69">
        <v>1.2285999999999999</v>
      </c>
    </row>
    <row r="16" spans="1:6" x14ac:dyDescent="0.2">
      <c r="A16" s="68" t="s">
        <v>73</v>
      </c>
      <c r="B16" s="69">
        <v>1.9056</v>
      </c>
      <c r="C16" s="70">
        <v>1.5980000000000001</v>
      </c>
      <c r="D16" s="71">
        <v>1.6440999999999999</v>
      </c>
      <c r="E16" s="71">
        <v>2.0952000000000002</v>
      </c>
      <c r="F16" s="69">
        <v>1.3043</v>
      </c>
    </row>
    <row r="17" spans="1:6" x14ac:dyDescent="0.2">
      <c r="A17" s="68" t="s">
        <v>75</v>
      </c>
      <c r="B17" s="69">
        <v>2.2784</v>
      </c>
      <c r="C17" s="70">
        <v>1.8037000000000001</v>
      </c>
      <c r="D17" s="71">
        <v>1.9508000000000001</v>
      </c>
      <c r="E17" s="71">
        <v>2.4378000000000002</v>
      </c>
      <c r="F17" s="69">
        <v>1.4452</v>
      </c>
    </row>
    <row r="18" spans="1:6" x14ac:dyDescent="0.2">
      <c r="A18" s="68" t="s">
        <v>77</v>
      </c>
      <c r="B18" s="69">
        <v>2.8506</v>
      </c>
      <c r="C18" s="70">
        <v>2.1122999999999998</v>
      </c>
      <c r="D18" s="71">
        <v>2.4401999999999999</v>
      </c>
      <c r="E18" s="71">
        <v>2.9137</v>
      </c>
      <c r="F18" s="69">
        <v>1.6714</v>
      </c>
    </row>
    <row r="19" spans="1:6" x14ac:dyDescent="0.2">
      <c r="A19" s="68" t="s">
        <v>79</v>
      </c>
      <c r="B19" s="69">
        <v>3.8462000000000001</v>
      </c>
      <c r="C19" s="70">
        <v>2.6497000000000002</v>
      </c>
      <c r="D19" s="71">
        <v>3.3477999999999999</v>
      </c>
      <c r="E19" s="71">
        <v>3.6206</v>
      </c>
      <c r="F19" s="69">
        <v>2.1057000000000001</v>
      </c>
    </row>
    <row r="20" spans="1:6" x14ac:dyDescent="0.2">
      <c r="A20" s="68" t="s">
        <v>81</v>
      </c>
      <c r="B20" s="69">
        <v>6.0204000000000004</v>
      </c>
      <c r="C20" s="70">
        <v>3.8475999999999999</v>
      </c>
      <c r="D20" s="71">
        <v>5.6116000000000001</v>
      </c>
      <c r="E20" s="71">
        <v>4.0298499999999997</v>
      </c>
      <c r="F20" s="69">
        <v>3.2456</v>
      </c>
    </row>
    <row r="21" spans="1:6" x14ac:dyDescent="0.2">
      <c r="A21" s="68" t="s">
        <v>46</v>
      </c>
      <c r="B21" s="69">
        <v>1</v>
      </c>
      <c r="C21" s="70">
        <v>1</v>
      </c>
      <c r="D21" s="70">
        <v>1</v>
      </c>
      <c r="E21" s="70">
        <v>1</v>
      </c>
      <c r="F21" s="69">
        <v>1</v>
      </c>
    </row>
    <row r="22" spans="1:6" x14ac:dyDescent="0.2">
      <c r="A22" s="68" t="s">
        <v>48</v>
      </c>
      <c r="B22" s="69">
        <v>1</v>
      </c>
      <c r="C22" s="70">
        <v>1</v>
      </c>
      <c r="D22" s="70">
        <v>1</v>
      </c>
      <c r="E22" s="70">
        <v>1</v>
      </c>
      <c r="F22" s="69">
        <v>1</v>
      </c>
    </row>
    <row r="23" spans="1:6" x14ac:dyDescent="0.2">
      <c r="A23" s="68" t="s">
        <v>50</v>
      </c>
      <c r="B23" s="69">
        <v>1</v>
      </c>
      <c r="C23" s="70">
        <v>1</v>
      </c>
      <c r="D23" s="70">
        <v>1</v>
      </c>
      <c r="E23" s="70">
        <v>1</v>
      </c>
      <c r="F23" s="69">
        <v>1</v>
      </c>
    </row>
    <row r="24" spans="1:6" x14ac:dyDescent="0.2">
      <c r="A24" s="68" t="s">
        <v>52</v>
      </c>
      <c r="B24" s="69">
        <v>1</v>
      </c>
      <c r="C24" s="70">
        <v>1</v>
      </c>
      <c r="D24" s="70">
        <v>1</v>
      </c>
      <c r="E24" s="70">
        <v>1</v>
      </c>
      <c r="F24" s="69">
        <v>1</v>
      </c>
    </row>
    <row r="25" spans="1:6" x14ac:dyDescent="0.2">
      <c r="A25" s="68" t="s">
        <v>54</v>
      </c>
      <c r="B25" s="69">
        <v>1</v>
      </c>
      <c r="C25" s="70">
        <v>1</v>
      </c>
      <c r="D25" s="70">
        <v>1</v>
      </c>
      <c r="E25" s="70">
        <v>1</v>
      </c>
      <c r="F25" s="69">
        <v>1</v>
      </c>
    </row>
    <row r="26" spans="1:6" x14ac:dyDescent="0.2">
      <c r="A26" s="68" t="s">
        <v>89</v>
      </c>
      <c r="B26" s="69">
        <v>1.0125</v>
      </c>
      <c r="C26" s="70">
        <v>1</v>
      </c>
      <c r="D26" s="70">
        <v>1</v>
      </c>
      <c r="E26" s="70">
        <v>1</v>
      </c>
      <c r="F26" s="69">
        <v>1.1698999999999999</v>
      </c>
    </row>
    <row r="27" spans="1:6" x14ac:dyDescent="0.2">
      <c r="A27" s="68" t="s">
        <v>56</v>
      </c>
      <c r="B27" s="69">
        <v>1.0942000000000001</v>
      </c>
      <c r="C27" s="70">
        <v>1.0367999999999999</v>
      </c>
      <c r="D27" s="70">
        <v>1.0367999999999999</v>
      </c>
      <c r="E27" s="70">
        <v>1.0621</v>
      </c>
      <c r="F27" s="69">
        <v>1.0922000000000001</v>
      </c>
    </row>
    <row r="28" spans="1:6" x14ac:dyDescent="0.2">
      <c r="A28" s="68" t="s">
        <v>58</v>
      </c>
      <c r="B28" s="69">
        <v>1.1762999999999999</v>
      </c>
      <c r="C28" s="70">
        <v>1.1100000000000001</v>
      </c>
      <c r="D28" s="70">
        <v>1.115</v>
      </c>
      <c r="E28" s="70">
        <v>1.1475</v>
      </c>
      <c r="F28" s="69">
        <v>1.1852</v>
      </c>
    </row>
    <row r="29" spans="1:6" x14ac:dyDescent="0.2">
      <c r="A29" s="68" t="s">
        <v>60</v>
      </c>
      <c r="B29" s="69">
        <v>1.2717000000000001</v>
      </c>
      <c r="C29" s="70">
        <v>1.1942999999999999</v>
      </c>
      <c r="D29" s="70">
        <v>1.2058</v>
      </c>
      <c r="E29" s="70">
        <v>1.2479</v>
      </c>
      <c r="F29" s="69">
        <v>1.2955000000000001</v>
      </c>
    </row>
    <row r="30" spans="1:6" x14ac:dyDescent="0.2">
      <c r="A30" s="68" t="s">
        <v>62</v>
      </c>
      <c r="B30" s="69">
        <v>1.2838000000000001</v>
      </c>
      <c r="C30" s="70">
        <v>1.2606999999999999</v>
      </c>
      <c r="D30" s="70">
        <v>1.3128</v>
      </c>
      <c r="E30" s="70">
        <v>1.3147</v>
      </c>
      <c r="F30" s="69">
        <v>1.1821999999999999</v>
      </c>
    </row>
    <row r="31" spans="1:6" x14ac:dyDescent="0.2">
      <c r="A31" s="68" t="s">
        <v>64</v>
      </c>
      <c r="B31" s="69">
        <v>1.3984000000000001</v>
      </c>
      <c r="C31" s="70">
        <v>1.3706</v>
      </c>
      <c r="D31" s="70">
        <v>1.4407000000000001</v>
      </c>
      <c r="E31" s="70">
        <v>1.4481999999999999</v>
      </c>
      <c r="F31" s="69">
        <v>1.2918000000000001</v>
      </c>
    </row>
    <row r="32" spans="1:6" x14ac:dyDescent="0.2">
      <c r="A32" s="68" t="s">
        <v>66</v>
      </c>
      <c r="B32" s="69">
        <v>1.5353000000000001</v>
      </c>
      <c r="C32" s="70">
        <v>1.5015000000000001</v>
      </c>
      <c r="D32" s="70">
        <v>1.5961000000000001</v>
      </c>
      <c r="E32" s="70">
        <v>1.5407999999999999</v>
      </c>
      <c r="F32" s="69">
        <v>1.2108000000000001</v>
      </c>
    </row>
    <row r="33" spans="1:6" x14ac:dyDescent="0.2">
      <c r="A33" s="68" t="s">
        <v>68</v>
      </c>
      <c r="B33" s="69">
        <v>1.7038</v>
      </c>
      <c r="C33" s="70">
        <v>1.66</v>
      </c>
      <c r="D33" s="70">
        <v>1.7927</v>
      </c>
      <c r="E33" s="70">
        <v>1.7274</v>
      </c>
      <c r="F33" s="69">
        <v>1.3260000000000001</v>
      </c>
    </row>
    <row r="34" spans="1:6" x14ac:dyDescent="0.2">
      <c r="A34" s="68" t="s">
        <v>70</v>
      </c>
      <c r="B34" s="69">
        <v>1.9159999999999999</v>
      </c>
      <c r="C34" s="70">
        <v>1.8559000000000001</v>
      </c>
      <c r="D34" s="70">
        <v>2.0541999999999998</v>
      </c>
      <c r="E34" s="70">
        <v>1.9654</v>
      </c>
      <c r="F34" s="69">
        <v>1.4666999999999999</v>
      </c>
    </row>
    <row r="35" spans="1:6" x14ac:dyDescent="0.2">
      <c r="A35" s="68" t="s">
        <v>72</v>
      </c>
      <c r="B35" s="69">
        <v>1.9984</v>
      </c>
      <c r="C35" s="70">
        <v>1.8324</v>
      </c>
      <c r="D35" s="70">
        <v>2.1545999999999998</v>
      </c>
      <c r="E35" s="70">
        <v>2.2793999999999999</v>
      </c>
      <c r="F35" s="69">
        <v>1.5145999999999999</v>
      </c>
    </row>
    <row r="36" spans="1:6" x14ac:dyDescent="0.2">
      <c r="A36" s="68" t="s">
        <v>74</v>
      </c>
      <c r="B36" s="69">
        <v>2.3029999999999999</v>
      </c>
      <c r="C36" s="70">
        <v>2.0741999999999998</v>
      </c>
      <c r="D36" s="70">
        <v>2.5219999999999998</v>
      </c>
      <c r="E36" s="70">
        <v>2.7128999999999999</v>
      </c>
      <c r="F36" s="69">
        <v>1.7005999999999999</v>
      </c>
    </row>
    <row r="37" spans="1:6" x14ac:dyDescent="0.2">
      <c r="A37" s="68" t="s">
        <v>76</v>
      </c>
      <c r="B37" s="69">
        <v>2.7218</v>
      </c>
      <c r="C37" s="70">
        <v>2.3894000000000002</v>
      </c>
      <c r="D37" s="70">
        <v>3.0404</v>
      </c>
      <c r="E37" s="70">
        <v>3.35</v>
      </c>
      <c r="F37" s="69">
        <v>1.9493</v>
      </c>
    </row>
    <row r="38" spans="1:6" x14ac:dyDescent="0.2">
      <c r="A38" s="68" t="s">
        <v>78</v>
      </c>
      <c r="B38" s="69">
        <v>3.3332999999999999</v>
      </c>
      <c r="C38" s="70">
        <v>2.8176000000000001</v>
      </c>
      <c r="D38" s="70">
        <v>3.827</v>
      </c>
      <c r="E38" s="70">
        <v>4.3781999999999996</v>
      </c>
      <c r="F38" s="69">
        <v>2.2715999999999998</v>
      </c>
    </row>
    <row r="39" spans="1:6" x14ac:dyDescent="0.2">
      <c r="A39" s="68" t="s">
        <v>80</v>
      </c>
      <c r="B39" s="69">
        <v>4.3102999999999998</v>
      </c>
      <c r="C39" s="70">
        <v>3.4327999999999999</v>
      </c>
      <c r="D39" s="70">
        <v>5.1626000000000003</v>
      </c>
      <c r="E39" s="70">
        <v>6.3170999999999999</v>
      </c>
      <c r="F39" s="69">
        <v>2.7412000000000001</v>
      </c>
    </row>
    <row r="40" spans="1:6" x14ac:dyDescent="0.2">
      <c r="A40" s="68" t="s">
        <v>82</v>
      </c>
      <c r="B40" s="69">
        <v>6.1120000000000001</v>
      </c>
      <c r="C40" s="70">
        <v>4.3917000000000002</v>
      </c>
      <c r="D40" s="70">
        <v>7.9302000000000001</v>
      </c>
      <c r="E40" s="70">
        <v>11.337</v>
      </c>
      <c r="F40" s="69">
        <v>3.4891000000000001</v>
      </c>
    </row>
    <row r="42" spans="1:6" x14ac:dyDescent="0.2">
      <c r="A42" s="72" t="s">
        <v>90</v>
      </c>
      <c r="B42" s="73" t="s">
        <v>91</v>
      </c>
      <c r="C42" s="73" t="s">
        <v>92</v>
      </c>
      <c r="D42" s="73" t="s">
        <v>93</v>
      </c>
    </row>
    <row r="43" spans="1:6" x14ac:dyDescent="0.2">
      <c r="A43" s="68" t="s">
        <v>94</v>
      </c>
      <c r="B43" s="70">
        <v>13.0449</v>
      </c>
      <c r="C43" s="70">
        <v>7</v>
      </c>
      <c r="D43" s="70">
        <v>1.05</v>
      </c>
    </row>
    <row r="44" spans="1:6" x14ac:dyDescent="0.2">
      <c r="A44" s="68" t="s">
        <v>85</v>
      </c>
      <c r="B44" s="70">
        <v>51.39</v>
      </c>
      <c r="C44" s="70">
        <v>1.5</v>
      </c>
      <c r="D44" s="70">
        <v>1.05</v>
      </c>
    </row>
    <row r="45" spans="1:6" x14ac:dyDescent="0.2">
      <c r="A45" s="68" t="s">
        <v>86</v>
      </c>
      <c r="B45" s="70">
        <v>12.91</v>
      </c>
      <c r="C45" s="70">
        <v>4</v>
      </c>
      <c r="D45" s="70">
        <v>1.1000000000000001</v>
      </c>
    </row>
    <row r="46" spans="1:6" x14ac:dyDescent="0.2">
      <c r="A46" s="68" t="s">
        <v>87</v>
      </c>
      <c r="B46" s="70">
        <v>10.14</v>
      </c>
      <c r="C46" s="70">
        <v>7</v>
      </c>
      <c r="D46" s="70">
        <v>1.08</v>
      </c>
    </row>
    <row r="47" spans="1:6" x14ac:dyDescent="0.2">
      <c r="A47" s="68" t="s">
        <v>88</v>
      </c>
      <c r="B47" s="70">
        <v>47.833799999999997</v>
      </c>
      <c r="C47" s="70">
        <v>1.5</v>
      </c>
      <c r="D47" s="70">
        <v>1.05</v>
      </c>
    </row>
    <row r="49" spans="1:4" x14ac:dyDescent="0.2">
      <c r="A49" s="72" t="s">
        <v>95</v>
      </c>
      <c r="B49" s="73" t="s">
        <v>91</v>
      </c>
      <c r="C49" s="73" t="s">
        <v>92</v>
      </c>
      <c r="D49" s="73" t="s">
        <v>93</v>
      </c>
    </row>
    <row r="50" spans="1:4" x14ac:dyDescent="0.2">
      <c r="A50" s="68" t="s">
        <v>94</v>
      </c>
      <c r="B50" s="70">
        <v>17.5458</v>
      </c>
      <c r="C50" s="70">
        <v>6</v>
      </c>
      <c r="D50" s="70">
        <v>1.05</v>
      </c>
    </row>
    <row r="51" spans="1:4" x14ac:dyDescent="0.2">
      <c r="A51" s="68" t="s">
        <v>85</v>
      </c>
      <c r="B51" s="70">
        <v>56.021099999999997</v>
      </c>
      <c r="C51" s="70">
        <v>1.5</v>
      </c>
      <c r="D51" s="70">
        <v>1.05</v>
      </c>
    </row>
    <row r="52" spans="1:4" x14ac:dyDescent="0.2">
      <c r="A52" s="68" t="s">
        <v>86</v>
      </c>
      <c r="B52" s="70">
        <v>12.331099999999999</v>
      </c>
      <c r="C52" s="70">
        <v>3</v>
      </c>
      <c r="D52" s="70">
        <v>1.1000000000000001</v>
      </c>
    </row>
    <row r="53" spans="1:4" x14ac:dyDescent="0.2">
      <c r="A53" s="68" t="s">
        <v>87</v>
      </c>
      <c r="B53" s="70">
        <v>15.9803</v>
      </c>
      <c r="C53" s="70">
        <v>3.8</v>
      </c>
      <c r="D53" s="70">
        <v>1.04</v>
      </c>
    </row>
    <row r="54" spans="1:4" x14ac:dyDescent="0.2">
      <c r="A54" s="68" t="s">
        <v>88</v>
      </c>
      <c r="B54" s="70">
        <v>52.140300000000003</v>
      </c>
      <c r="C54" s="70">
        <v>1.5</v>
      </c>
      <c r="D54" s="70">
        <v>1.05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Scoring Spreadsheet</vt:lpstr>
      <vt:lpstr>kategorie</vt:lpstr>
      <vt:lpstr>WMA2010</vt:lpstr>
      <vt:lpstr>'Scoring Spreadsheet'!Print_Area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vasek</dc:creator>
  <cp:lastModifiedBy>jzd</cp:lastModifiedBy>
  <cp:lastPrinted>2014-04-19T16:22:31Z</cp:lastPrinted>
  <dcterms:created xsi:type="dcterms:W3CDTF">2014-03-12T19:46:26Z</dcterms:created>
  <dcterms:modified xsi:type="dcterms:W3CDTF">2024-09-27T14:24:59Z</dcterms:modified>
</cp:coreProperties>
</file>